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48" windowWidth="18972" windowHeight="11952" activeTab="1"/>
  </bookViews>
  <sheets>
    <sheet name="ΠΡΟΫΠΟΛΟΓΙΣΜΟΣ" sheetId="1" r:id="rId1"/>
    <sheet name="ΠΡΟΜΕΤΡΗΣΗ " sheetId="5" r:id="rId2"/>
  </sheets>
  <definedNames>
    <definedName name="_xlnm._FilterDatabase" localSheetId="1" hidden="1">'ΠΡΟΜΕΤΡΗΣΗ '!$A$12:$K$21</definedName>
    <definedName name="_xlnm.Print_Area" localSheetId="1">'ΠΡΟΜΕΤΡΗΣΗ '!$A$1:$K$132</definedName>
    <definedName name="_xlnm.Print_Area" localSheetId="0">ΠΡΟΫΠΟΛΟΓΙΣΜΟΣ!$A$1:$K$45</definedName>
  </definedNames>
  <calcPr calcId="124519"/>
</workbook>
</file>

<file path=xl/calcChain.xml><?xml version="1.0" encoding="utf-8"?>
<calcChain xmlns="http://schemas.openxmlformats.org/spreadsheetml/2006/main">
  <c r="J136" i="5"/>
  <c r="M136" s="1"/>
  <c r="I9" i="1"/>
  <c r="I8"/>
  <c r="J28" l="1"/>
  <c r="F148" i="5" l="1"/>
  <c r="K144" s="1"/>
  <c r="E148"/>
  <c r="J144" s="1"/>
  <c r="H29" i="1" l="1"/>
  <c r="J29" s="1"/>
  <c r="M144" i="5"/>
  <c r="K83"/>
  <c r="K120"/>
  <c r="J120"/>
  <c r="H26" i="1" s="1"/>
  <c r="J26" s="1"/>
  <c r="B125" i="5"/>
  <c r="F133"/>
  <c r="K130" s="1"/>
  <c r="E133"/>
  <c r="J130" s="1"/>
  <c r="B57"/>
  <c r="B68" s="1"/>
  <c r="H104"/>
  <c r="K98" s="1"/>
  <c r="G104"/>
  <c r="J98" s="1"/>
  <c r="M98" l="1"/>
  <c r="H24" i="1"/>
  <c r="J24" s="1"/>
  <c r="M120" i="5"/>
  <c r="M130"/>
  <c r="H27" i="1"/>
  <c r="J27" s="1"/>
  <c r="E68" i="5"/>
  <c r="G68" s="1"/>
  <c r="E57"/>
  <c r="F37"/>
  <c r="E39"/>
  <c r="C36"/>
  <c r="C34"/>
  <c r="C32"/>
  <c r="F20"/>
  <c r="F14"/>
  <c r="C17"/>
  <c r="C19"/>
  <c r="C15"/>
  <c r="F35"/>
  <c r="I15"/>
  <c r="F18"/>
  <c r="B117"/>
  <c r="J112" s="1"/>
  <c r="M112" s="1"/>
  <c r="F33"/>
  <c r="F31"/>
  <c r="F16"/>
  <c r="G36" l="1"/>
  <c r="I36"/>
  <c r="J36" s="1"/>
  <c r="C21"/>
  <c r="E90" s="1"/>
  <c r="J88" s="1"/>
  <c r="G19"/>
  <c r="J19" s="1"/>
  <c r="G15"/>
  <c r="H25" i="1"/>
  <c r="J25" s="1"/>
  <c r="G34" i="5"/>
  <c r="K34" s="1"/>
  <c r="I34"/>
  <c r="J34" s="1"/>
  <c r="C39"/>
  <c r="G17"/>
  <c r="J17" s="1"/>
  <c r="I32"/>
  <c r="J32" s="1"/>
  <c r="G32"/>
  <c r="M88" l="1"/>
  <c r="H23" i="1"/>
  <c r="J39" i="5"/>
  <c r="J42" s="1"/>
  <c r="M42" s="1"/>
  <c r="K36"/>
  <c r="K19"/>
  <c r="B54"/>
  <c r="B65"/>
  <c r="K32"/>
  <c r="K39" s="1"/>
  <c r="G21"/>
  <c r="G39"/>
  <c r="K17"/>
  <c r="K15"/>
  <c r="J15"/>
  <c r="K21" l="1"/>
  <c r="J26" s="1"/>
  <c r="H9" i="1" s="1"/>
  <c r="E54" i="5"/>
  <c r="E60" s="1"/>
  <c r="C55"/>
  <c r="C66"/>
  <c r="E65"/>
  <c r="G65" s="1"/>
  <c r="J21"/>
  <c r="J24" s="1"/>
  <c r="H8" i="1" s="1"/>
  <c r="J44" i="5"/>
  <c r="H11" i="1" s="1"/>
  <c r="J11" s="1"/>
  <c r="H10"/>
  <c r="J10" s="1"/>
  <c r="E80" i="5" l="1"/>
  <c r="I80" s="1"/>
  <c r="J78" s="1"/>
  <c r="H16" i="1" s="1"/>
  <c r="J16" s="1"/>
  <c r="D86" i="5"/>
  <c r="J83" s="1"/>
  <c r="M24"/>
  <c r="H15" i="1"/>
  <c r="J15" s="1"/>
  <c r="J71" i="5"/>
  <c r="M71" s="1"/>
  <c r="M44"/>
  <c r="M26"/>
  <c r="J23" i="1"/>
  <c r="J30" s="1"/>
  <c r="J9"/>
  <c r="J8"/>
  <c r="H17" l="1"/>
  <c r="J17" s="1"/>
  <c r="J18" s="1"/>
  <c r="K18" s="1"/>
  <c r="M83" i="5"/>
  <c r="M78"/>
  <c r="M156" s="1"/>
  <c r="M157" s="1"/>
  <c r="M158" s="1"/>
  <c r="M159" s="1"/>
  <c r="M160" s="1"/>
  <c r="J12" i="1"/>
  <c r="K12" s="1"/>
  <c r="M37" l="1"/>
  <c r="N37"/>
  <c r="K30"/>
  <c r="K31" s="1"/>
  <c r="K32" l="1"/>
  <c r="K33" s="1"/>
  <c r="K35" s="1"/>
  <c r="K36" s="1"/>
  <c r="K37" s="1"/>
</calcChain>
</file>

<file path=xl/sharedStrings.xml><?xml version="1.0" encoding="utf-8"?>
<sst xmlns="http://schemas.openxmlformats.org/spreadsheetml/2006/main" count="248" uniqueCount="163">
  <si>
    <t>ΚΕΦΑΛΑΙΟ 1: ΧΩΜΑΤΟΥΡΓΙΚΕΣ ΕΡΓΑΣΙΕΣ</t>
  </si>
  <si>
    <t xml:space="preserve">α/α </t>
  </si>
  <si>
    <t>Περιγραφή</t>
  </si>
  <si>
    <t>Κωδικός 
Άρθρου</t>
  </si>
  <si>
    <t xml:space="preserve">Α.Τ. </t>
  </si>
  <si>
    <t>Κωδικός Αναθ.</t>
  </si>
  <si>
    <t>Κωδικός ΕΤΕΠ  1501-΄+</t>
  </si>
  <si>
    <t>Μον.</t>
  </si>
  <si>
    <t>Ποσότ.</t>
  </si>
  <si>
    <r>
      <t>Τιμή μονάδας
(σε €</t>
    </r>
    <r>
      <rPr>
        <sz val="8.5"/>
        <rFont val="Century Gothic"/>
        <family val="2"/>
        <charset val="161"/>
      </rPr>
      <t>)</t>
    </r>
  </si>
  <si>
    <t>Δαπάνη
(σε €)</t>
  </si>
  <si>
    <t>Μερική</t>
  </si>
  <si>
    <t>Ολική</t>
  </si>
  <si>
    <t>ΥΔΡ 6081.1    100%</t>
  </si>
  <si>
    <t>m³</t>
  </si>
  <si>
    <t>ΝΕΤ ΥΔΡ Α/5.07</t>
  </si>
  <si>
    <t>ΥΔΡ 6069
100%</t>
  </si>
  <si>
    <t>ΥΔΡ 6068   100%</t>
  </si>
  <si>
    <t>Προμήθεια και τοποθέτηση σιδηρού οπλισμού σκυροδεμάτων υδραυλικών έργων.</t>
  </si>
  <si>
    <t>ΝΕΤ ΥΔΡ Α/9.26</t>
  </si>
  <si>
    <t>ΥΔΡ 631
100%</t>
  </si>
  <si>
    <t>01-02-01-00</t>
  </si>
  <si>
    <t>Kg</t>
  </si>
  <si>
    <t>Παραγωγή, μεταφορά, διάστρωση συμπύκνωση και συντήρηση σκυροδέματος. Για κατασκευές από σκυρόδεμα C 16/20.</t>
  </si>
  <si>
    <t>ΝΕΤ ΥΔΡ Α/9.10.04</t>
  </si>
  <si>
    <t>ΥΔΡ 6327  100%</t>
  </si>
  <si>
    <t>01-01-01-00  01-01-02-00  01-01-03-00  01-01-04-00  01-01-05-00  01-01-07-00</t>
  </si>
  <si>
    <t>kg</t>
  </si>
  <si>
    <t>m</t>
  </si>
  <si>
    <t>τεμ.</t>
  </si>
  <si>
    <t>Κατασκευή παροχής ύδρευσης μίας σύνδεσης</t>
  </si>
  <si>
    <t>ΗΛΜ 7</t>
  </si>
  <si>
    <t>ΔΑΠΑΝΗ ΕΡΓΑΣΙΩΝ</t>
  </si>
  <si>
    <t>Απρόβλεπτα 15%</t>
  </si>
  <si>
    <t>Σύνολο</t>
  </si>
  <si>
    <t>Φ.Π.Α. 17%</t>
  </si>
  <si>
    <t>Γενικό Σύνολο</t>
  </si>
  <si>
    <t>Σύνολο σε Ακέραια Ευρώ (Εγκ. 36/13-12-2001)</t>
  </si>
  <si>
    <t>ΠΑΡΑΣΚΕΥΑΣ ΦΙΝΔΑΝΗΣ</t>
  </si>
  <si>
    <t>ΠΤΥΧ. ΠΟΛΙΤΙΚΟΣ ΜΗΧΑΝΙΚΟΣ Τ.Ε</t>
  </si>
  <si>
    <t xml:space="preserve"> </t>
  </si>
  <si>
    <t>τεμ</t>
  </si>
  <si>
    <t>Νέο αρθρο</t>
  </si>
  <si>
    <t>ΔΗΜΟΤΙΚΗ ΕΠΙΧΕΙΡΗΣΗ                                                                          ΥΔΡΕΥΣΗΣ ΑΠΟΧΕΤΕΥΣΗΣ                                                                                                                                                                                             ΛΕΣΒΟΥ                                                                     ΤΕΧΝΙΚΗ ΥΠΗΡΕΣΙΑ</t>
  </si>
  <si>
    <t>ΕΛΛΗΝΙΚΗ ΔΗΜΟΚΡΑΤΙΑ</t>
  </si>
  <si>
    <t xml:space="preserve">ΕΡΓΟ: </t>
  </si>
  <si>
    <t>ΔΗΜΟΤΙΚΗ ΕΠΙΧΕΙΡΗΣΗ ΥΔΡΕΥΣΗΣ</t>
  </si>
  <si>
    <t>ΑΠΟΧΕΤΕΥΣΗΣ ΛΕΣΒΟΥ</t>
  </si>
  <si>
    <t xml:space="preserve">ΠΙΝΑΚΑΣ ΕΚΣΚΑΦΩΝ </t>
  </si>
  <si>
    <t>ΣΗΜΕΙΟ</t>
  </si>
  <si>
    <t>Χ.Θ.</t>
  </si>
  <si>
    <t xml:space="preserve">ΑΠΟΣΤ ΜΕΤΑΞΥ </t>
  </si>
  <si>
    <t>βάθος σκάμ</t>
  </si>
  <si>
    <t>ΠΛΑΤΟΣ</t>
  </si>
  <si>
    <t>ΕΜΒΑΔΟ ΟΡΥΓΜ</t>
  </si>
  <si>
    <t>ΟΓΚΟΣ ΟΡΥΓΜ</t>
  </si>
  <si>
    <t xml:space="preserve">Γ/Η </t>
  </si>
  <si>
    <t>ΒΡΑΧ</t>
  </si>
  <si>
    <t>ΟΓΚΟΣ Γ/Η</t>
  </si>
  <si>
    <t>ΟΓΚΟΣ ΒΡΑΧΩΔ</t>
  </si>
  <si>
    <t>m2</t>
  </si>
  <si>
    <t>m3</t>
  </si>
  <si>
    <t xml:space="preserve"> %</t>
  </si>
  <si>
    <t>S01</t>
  </si>
  <si>
    <t>S02</t>
  </si>
  <si>
    <t>Α.Τ. 1</t>
  </si>
  <si>
    <t>Εκσκαφή ορυγμάτων υπογείων δικτύων σε έδαφος γαιώδες ή ημιβραχώδες. Με πλάτος πυθμένα έως 3,00μ με τη φόρτωση των προϊόντων εκσκαφής επί αυτοκινήτου τη σταλία του αυτοκινήτου και τη μεταφορά σε οποιαδήποτε απόσταση. Για βάθος ορύγματος έως 4,00μ</t>
  </si>
  <si>
    <t>Α.Τ. 2</t>
  </si>
  <si>
    <t>Εκσκαφή ορυγμάτων υπογείων δικτύων σε έδαφος βραχώδες. Με πλάτος πυθμένα έως 3,00μ με τη φόρτωση των προϊόντων εκσκαφής επί αυτοκινήτου τη σταλία του αυτοκινήτου και τη μεταφορά σε οποιαδήποτε απόσταση. Για βάθος ορύγματος έως 4,00μ</t>
  </si>
  <si>
    <t>ΠΙΝΑΚΑΣ ΕΠΙΧΩΣΕΩΝ</t>
  </si>
  <si>
    <t xml:space="preserve">ΕΜΒΑΔΟ ΟΡΥΓΜΑΤΟΣ </t>
  </si>
  <si>
    <t>ΟΓΚΟΣ AMM &amp; ΣΩΛ</t>
  </si>
  <si>
    <t>ΑΜΜΟΣ</t>
  </si>
  <si>
    <t>0,30+0,063= 0,363m</t>
  </si>
  <si>
    <t>Α.Τ. 3</t>
  </si>
  <si>
    <t>Στρώσεις έδρασης και εγκιβωτισμός σωλήνων με άμμο προελεύσεως λατομείου</t>
  </si>
  <si>
    <t>Α.Τ. 4</t>
  </si>
  <si>
    <t>Απόσταση μεταξύ</t>
  </si>
  <si>
    <t>χ.θ.</t>
  </si>
  <si>
    <t>Πλάτος</t>
  </si>
  <si>
    <t>Επιφάνεια</t>
  </si>
  <si>
    <t>Οδοστρωσία, Πλέγμα</t>
  </si>
  <si>
    <t>Βάρος (kg/m2)</t>
  </si>
  <si>
    <t>Επικάλυψη 15%</t>
  </si>
  <si>
    <t>*2*1,15=</t>
  </si>
  <si>
    <t>Α.Τ. 6</t>
  </si>
  <si>
    <t>Προμήθεια και τοποθέτηση σιδηρού απλισμού σκυροδεμάτων υδραυλικών έργων</t>
  </si>
  <si>
    <t>Παραγωγή, μεταφορά, διάστρωση συμπύκνωση και συντήρηση σκυροδέματος. Για κατασκευές από σκυρόδεμα C16/20</t>
  </si>
  <si>
    <t>Οδοστρωσία</t>
  </si>
  <si>
    <t>Επιφάνεια(m2)</t>
  </si>
  <si>
    <t>Πάχος</t>
  </si>
  <si>
    <t xml:space="preserve">Κατασκευή παροχής ύδρευσης μίας σύνδεσης </t>
  </si>
  <si>
    <t>τμχ</t>
  </si>
  <si>
    <t>Παροχές</t>
  </si>
  <si>
    <t xml:space="preserve">ΠΡΟΜΕΤΡΗΣΗ </t>
  </si>
  <si>
    <t>ΣΥΝΟΛΟ ΚΕΦΑΛΑΙΟΥ 2: ΣΚΥΡΟΔΕΜΑΤΑ-ΟΠΛΙΣΜΟΙ</t>
  </si>
  <si>
    <t>ΚΕΦΑΛΑΙΟ 3: ΥΔΡΑΥΛΙΚΕΣ ΕΡΓΑΣΙΕΣ</t>
  </si>
  <si>
    <t>ΣΥΝΟΛΟ ΚΕΦΑΛΑΙΟΥ 3: ΥΔΡΑΥΛΙΚΕΣ ΕΡΓΑΣΙΕΣ</t>
  </si>
  <si>
    <t>Ο ΔΙΕΥΘΥΝΤΗΣ ΤΗΣ ΔΕΥΑ ΛΕΣΒΟΥ</t>
  </si>
  <si>
    <t>S03</t>
  </si>
  <si>
    <t>ΑΠΡΟΒ. 15%</t>
  </si>
  <si>
    <t>Προμήθεια και τοποθέτηση σωλήνα PE100  DN 63  ονομαστικής πιέσεως 10 atm</t>
  </si>
  <si>
    <t xml:space="preserve">Μήκος σωλήνα </t>
  </si>
  <si>
    <t>12.14.01.04</t>
  </si>
  <si>
    <t>ΥΔΡ 6621.1</t>
  </si>
  <si>
    <t xml:space="preserve">ΠΟΛΙΤΙΚΟΣ ΜΗΧΑΝΙΚΟΣ ΤΕ </t>
  </si>
  <si>
    <t>ΚΕΦΑΛΑΙΟ 2:  ΣΚΥΡΟΔΕΜΑΤΑ-ΟΠΛΙΣΜΟΙ</t>
  </si>
  <si>
    <t>ΦΠΑ 17%</t>
  </si>
  <si>
    <t>ΣΥΝΟΛΟ</t>
  </si>
  <si>
    <t>Η ΣΥΝΤΑΞΑΣ</t>
  </si>
  <si>
    <t>Προμήθεια και τοποθέτηση σωλήνας PE100 DN63 ονομαστικής πιέσεως 10atm.</t>
  </si>
  <si>
    <t xml:space="preserve">Αναθεώρηση </t>
  </si>
  <si>
    <t>ΚΑΤΑΣΚΕΥΗ  ΔΙΚΤΥΟΥ ΥΔΡΕΥΣΗΣ ΣΤΗΝ ΟΔΟ ΑΙΓΕΩΣ ΤΗΣ ΠΟΛΗΣ ΜΥΤΙΛΗΝΗΣ</t>
  </si>
  <si>
    <t>S04</t>
  </si>
  <si>
    <t xml:space="preserve"> π*(0,063*0,063)/4=0,0311</t>
  </si>
  <si>
    <t>Επιχωση με θραυστό υλικό λατομείου  έως 50cm</t>
  </si>
  <si>
    <t>ΠΑΡΟΧΕΣ</t>
  </si>
  <si>
    <t>ΣΥΝΟΛΙΚΌ ΕΜΒΑΔΌ</t>
  </si>
  <si>
    <t>ΚΩΔΙΚΟΣ ΑΝΑΘΕΩΡΙΣΗΣ ΥΔΡ 6621</t>
  </si>
  <si>
    <t>ΥΔΡ Σ\6628.12</t>
  </si>
  <si>
    <t>Συμβολή Αισχύλου &amp; Αιγέως</t>
  </si>
  <si>
    <t xml:space="preserve">Εμβαδό  αποκατάστασης </t>
  </si>
  <si>
    <t>M2</t>
  </si>
  <si>
    <t>Α.Τ. 5</t>
  </si>
  <si>
    <t>Α.Τ  7   Αποξήλωση και επανακατασκευή  λιθοστρώτων με πέτρα ως υφίσταται,μετά της προμήθειας των υλικών</t>
  </si>
  <si>
    <t>Α.Τ.10</t>
  </si>
  <si>
    <t xml:space="preserve">   Άρθρο 11  Κατασκευή παροχής ύδρευσης πλέον της μίας σύνδεσης</t>
  </si>
  <si>
    <t>Α.Τ  12    Δικλείδες χυτοσιδηρές συρταρωτές μεωτίδες, ονομ. πίεσης 10atm και ονομ.διαμέτρου DN 50mm</t>
  </si>
  <si>
    <t>Α.Τ13 Σύνδεση νέου αγωγού ύδρευσης κατ΄επέκταση υφισταμένου από οποιοδύποτε υλικό, ο οποίος έχει απομονωθεί από το δίκτυο, με χρήση υφισταμένου αγωγού Φ80 ή Φ100 mm</t>
  </si>
  <si>
    <t>Αποξήλωση και επανακατασκευή  λιθοστρώτων με πέτρα ως υφίσταται,μετά της προμήθειας των υλικών</t>
  </si>
  <si>
    <t>ΝΈΟ</t>
  </si>
  <si>
    <t>m²</t>
  </si>
  <si>
    <t xml:space="preserve"> Κατασκευή παροχής ύδρευσης πλέον της μίας σύνδεσης</t>
  </si>
  <si>
    <t>Δικλείδες χυτοσιδηρές συρταρωτές μεωτίδες, ονομ. πίεσης 10atm και ονομ.διαμέτρου DN 50mm</t>
  </si>
  <si>
    <t>Σύνδεση νέου αγωγού ύδρευσης κατ΄επέκταση υφισταμένου από οποιοδύποτε υλικό, ο οποίος έχει απομονωθεί από το δίκτυο, με χρήση υφισταμένου αγωγού Φ80 ή Φ100 mm</t>
  </si>
  <si>
    <t xml:space="preserve"> Ηλεκτροσυγκολλούμενη σέλλα παροχής. Διαστάσεις 63x 20 χλστ. Ή 63x 25 χλστ. Ή 63 x 32 χλστ. </t>
  </si>
  <si>
    <t>ΤΕΜ</t>
  </si>
  <si>
    <t>ΣΗΦΑΚΗ ΑΛΕΞΙΟΥ ΜΑΡΙΑ</t>
  </si>
  <si>
    <t>Καλύμματα φρεατίων από ελατό
χυτοσίδηρο (ductile iron</t>
  </si>
  <si>
    <t>ΝΑΥΔΡ
Α\11.01.02</t>
  </si>
  <si>
    <t>YΔΡ 6651.1</t>
  </si>
  <si>
    <t>08-06-07-02</t>
  </si>
  <si>
    <t>ΥΔΡ 6752</t>
  </si>
  <si>
    <t>ΝΑΥΔΡ
Α\13.03.01.01</t>
  </si>
  <si>
    <t>ΝΑΥΔΡ
Α/16.18.01</t>
  </si>
  <si>
    <t>ΥΔΡ 6611.1
30%
ΥΔΡ 6622.1
70%</t>
  </si>
  <si>
    <t xml:space="preserve">ΠΡΟΫΠΟΛΟΓΙΣΜΟΣ </t>
  </si>
  <si>
    <t>(Αρ.μελετης 117/21)</t>
  </si>
  <si>
    <t>ΕΡΓΟ:ΚΑΤΑΣΚΕΥΗ  ΔΙΚΤΥΟΥ ΥΔΡΕΥΣΗΣ ΣΤΗΝ             ΟΔΟ ΑΙΓΕΩΣ ΤΗΣ ΠΟΛΗΣ ΜΥΤΙΛΗΝΗΣ</t>
  </si>
  <si>
    <t>ΥΔΡ 6621</t>
  </si>
  <si>
    <t>Εκσκαφή ορυγμάτων υπογείων δικτύων σε έδαφος γαιώδες ή ημιβραχώδες Με πλάτος πυθμένα έως 3,00 m, με την φόρτωση των προϊόντων εκσκαφής επί αυτοκινήτου, την σταλία του αυτοκινήτου και την μεταφορά σε οποιαδήποτε απόσταση. Για βάθος ορύγματος έως 4,00 m</t>
  </si>
  <si>
    <t>ΝΕΤ ΥΔΡ Α/3.10.02.01</t>
  </si>
  <si>
    <t>ΝΕΤ ΥΔΡ Α/3.11.02.01</t>
  </si>
  <si>
    <t>ΥΔΡ 6082.1  100%</t>
  </si>
  <si>
    <t>Επιχώσεις ορυγμάτων υπογείων δικτύων με διαβαθμισμένο θραυστό αμμοχάλικο λατομείου. Για συνολικό πάχος επίχωσης έως 50 cm.</t>
  </si>
  <si>
    <t xml:space="preserve">ΝΕΤ ΥΔΡ Α/5.05.01 </t>
  </si>
  <si>
    <t xml:space="preserve">ΕΤΕΠ             08-01-03-01 </t>
  </si>
  <si>
    <t xml:space="preserve">ΕΤΕΠ               08-01-03-02 </t>
  </si>
  <si>
    <t>Α.Τ.8</t>
  </si>
  <si>
    <t xml:space="preserve">Α.Τ 9 :  Ηλεκτροσυγκολλούμενη σέλλα παροχής. Διαστάσεις 63x 20 χλστ. Ή 63x 25 χλστ. Ή 63 x 32 χλστ. </t>
  </si>
  <si>
    <t>Καλύμματα φρεατίων από ελατόχυτοσίδηρο (ductile iron)</t>
  </si>
  <si>
    <t>KG</t>
  </si>
  <si>
    <t>Καπάκι φρεατίου  βάνας</t>
  </si>
</sst>
</file>

<file path=xl/styles.xml><?xml version="1.0" encoding="utf-8"?>
<styleSheet xmlns="http://schemas.openxmlformats.org/spreadsheetml/2006/main">
  <numFmts count="1">
    <numFmt numFmtId="164" formatCode="0.00;[Red]0.00"/>
  </numFmts>
  <fonts count="27">
    <font>
      <sz val="11"/>
      <color theme="1"/>
      <name val="Calibri"/>
      <family val="2"/>
      <charset val="161"/>
      <scheme val="minor"/>
    </font>
    <font>
      <b/>
      <sz val="10"/>
      <name val="Century Gothic"/>
      <family val="2"/>
      <charset val="161"/>
    </font>
    <font>
      <sz val="10"/>
      <name val="Century Gothic"/>
      <family val="2"/>
      <charset val="161"/>
    </font>
    <font>
      <sz val="8.5"/>
      <name val="Century Gothic"/>
      <family val="2"/>
      <charset val="161"/>
    </font>
    <font>
      <sz val="11"/>
      <name val="Century Gothic"/>
      <family val="2"/>
      <charset val="161"/>
    </font>
    <font>
      <sz val="11"/>
      <color theme="1"/>
      <name val="Calibri"/>
      <family val="2"/>
      <charset val="161"/>
      <scheme val="minor"/>
    </font>
    <font>
      <sz val="10"/>
      <name val="Arial"/>
      <family val="2"/>
      <charset val="161"/>
    </font>
    <font>
      <b/>
      <sz val="10"/>
      <name val="Arial Greek"/>
      <charset val="161"/>
    </font>
    <font>
      <b/>
      <sz val="9"/>
      <name val="Arial"/>
      <family val="2"/>
      <charset val="161"/>
    </font>
    <font>
      <sz val="10"/>
      <name val="Arial Greek"/>
      <charset val="161"/>
    </font>
    <font>
      <b/>
      <sz val="11"/>
      <name val="Arial Greek"/>
      <family val="2"/>
      <charset val="161"/>
    </font>
    <font>
      <b/>
      <sz val="12"/>
      <name val="Arial Greek"/>
      <charset val="161"/>
    </font>
    <font>
      <b/>
      <i/>
      <sz val="10"/>
      <name val="Arial Greek"/>
      <charset val="161"/>
    </font>
    <font>
      <b/>
      <sz val="9"/>
      <name val="Arial Greek"/>
      <family val="2"/>
      <charset val="161"/>
    </font>
    <font>
      <b/>
      <sz val="9"/>
      <name val="Arial Greek"/>
      <charset val="161"/>
    </font>
    <font>
      <sz val="9"/>
      <name val="Arial"/>
      <family val="2"/>
      <charset val="161"/>
    </font>
    <font>
      <sz val="10"/>
      <name val="Arial Greek"/>
      <family val="2"/>
      <charset val="161"/>
    </font>
    <font>
      <b/>
      <sz val="10"/>
      <name val="Arial Greek"/>
      <family val="2"/>
      <charset val="161"/>
    </font>
    <font>
      <sz val="10"/>
      <color rgb="FFFF0000"/>
      <name val="Arial"/>
      <family val="2"/>
      <charset val="161"/>
    </font>
    <font>
      <b/>
      <sz val="10"/>
      <name val="Arial"/>
      <family val="2"/>
      <charset val="161"/>
    </font>
    <font>
      <b/>
      <sz val="10"/>
      <color rgb="FF0000FF"/>
      <name val="Arial Greek"/>
      <charset val="161"/>
    </font>
    <font>
      <sz val="8"/>
      <name val="Arial Greek"/>
      <charset val="161"/>
    </font>
    <font>
      <sz val="10"/>
      <color rgb="FFFF0000"/>
      <name val="Arial Greek"/>
      <charset val="161"/>
    </font>
    <font>
      <sz val="8"/>
      <name val="Arial"/>
      <family val="2"/>
      <charset val="161"/>
    </font>
    <font>
      <b/>
      <sz val="12"/>
      <name val="Arial"/>
      <family val="2"/>
      <charset val="161"/>
    </font>
    <font>
      <b/>
      <sz val="11"/>
      <color theme="1"/>
      <name val="Calibri"/>
      <family val="2"/>
      <charset val="161"/>
      <scheme val="minor"/>
    </font>
    <font>
      <b/>
      <sz val="10"/>
      <color theme="1"/>
      <name val="Century Gothic"/>
      <family val="2"/>
      <charset val="161"/>
    </font>
  </fonts>
  <fills count="7">
    <fill>
      <patternFill patternType="none"/>
    </fill>
    <fill>
      <patternFill patternType="gray125"/>
    </fill>
    <fill>
      <patternFill patternType="solid">
        <fgColor indexed="2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right/>
      <top style="double">
        <color indexed="64"/>
      </top>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6" fillId="0" borderId="0"/>
    <xf numFmtId="9" fontId="6" fillId="0" borderId="0" applyFont="0" applyFill="0" applyBorder="0" applyAlignment="0" applyProtection="0"/>
    <xf numFmtId="0" fontId="6" fillId="0" borderId="0"/>
    <xf numFmtId="0" fontId="6" fillId="0" borderId="0"/>
  </cellStyleXfs>
  <cellXfs count="275">
    <xf numFmtId="0" fontId="0" fillId="0" borderId="0" xfId="0"/>
    <xf numFmtId="0" fontId="2" fillId="0" borderId="0" xfId="0" applyFont="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left"/>
    </xf>
    <xf numFmtId="4" fontId="1" fillId="2" borderId="1" xfId="0" applyNumberFormat="1" applyFont="1" applyFill="1" applyBorder="1" applyAlignment="1">
      <alignment horizontal="center" vertical="center"/>
    </xf>
    <xf numFmtId="0" fontId="1" fillId="0" borderId="0" xfId="0" applyFont="1" applyFill="1" applyBorder="1" applyAlignment="1">
      <alignment horizontal="left" vertical="center"/>
    </xf>
    <xf numFmtId="4" fontId="1" fillId="0" borderId="0"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vertical="center"/>
    </xf>
    <xf numFmtId="0" fontId="2" fillId="2" borderId="5" xfId="0" applyFont="1" applyFill="1" applyBorder="1" applyAlignment="1">
      <alignment vertical="center"/>
    </xf>
    <xf numFmtId="4" fontId="2" fillId="2" borderId="5" xfId="0" applyNumberFormat="1" applyFont="1" applyFill="1" applyBorder="1" applyAlignment="1">
      <alignment vertical="center"/>
    </xf>
    <xf numFmtId="4" fontId="2" fillId="2" borderId="5" xfId="0" applyNumberFormat="1" applyFont="1" applyFill="1" applyBorder="1" applyAlignment="1">
      <alignment horizontal="center" vertical="center"/>
    </xf>
    <xf numFmtId="0" fontId="2" fillId="0" borderId="0" xfId="0" applyFont="1" applyAlignment="1">
      <alignment vertical="center"/>
    </xf>
    <xf numFmtId="4" fontId="2" fillId="0" borderId="0" xfId="0" applyNumberFormat="1" applyFont="1" applyAlignment="1">
      <alignment vertical="center"/>
    </xf>
    <xf numFmtId="0" fontId="2" fillId="0" borderId="1" xfId="0" applyFont="1" applyFill="1" applyBorder="1" applyAlignment="1">
      <alignment vertical="center"/>
    </xf>
    <xf numFmtId="4" fontId="2" fillId="0" borderId="1" xfId="0" applyNumberFormat="1" applyFont="1" applyFill="1" applyBorder="1" applyAlignment="1">
      <alignment vertical="center"/>
    </xf>
    <xf numFmtId="0" fontId="1" fillId="2" borderId="1" xfId="0" applyFont="1" applyFill="1" applyBorder="1" applyAlignment="1">
      <alignment vertical="center"/>
    </xf>
    <xf numFmtId="0" fontId="2" fillId="2" borderId="1" xfId="0" applyFont="1" applyFill="1" applyBorder="1" applyAlignment="1">
      <alignment vertical="center"/>
    </xf>
    <xf numFmtId="4" fontId="2" fillId="2" borderId="1" xfId="0" applyNumberFormat="1" applyFont="1" applyFill="1" applyBorder="1" applyAlignment="1">
      <alignment vertical="center"/>
    </xf>
    <xf numFmtId="4" fontId="1" fillId="0" borderId="1" xfId="0" applyNumberFormat="1" applyFont="1" applyFill="1" applyBorder="1" applyAlignment="1">
      <alignment vertical="center"/>
    </xf>
    <xf numFmtId="0" fontId="2" fillId="0" borderId="0" xfId="0" applyFont="1" applyAlignment="1">
      <alignment horizontal="center"/>
    </xf>
    <xf numFmtId="0" fontId="1" fillId="0" borderId="3" xfId="0" applyFont="1" applyFill="1" applyBorder="1" applyAlignment="1">
      <alignment horizontal="left" vertical="center"/>
    </xf>
    <xf numFmtId="0" fontId="1" fillId="0" borderId="6" xfId="0" applyFont="1" applyFill="1" applyBorder="1" applyAlignment="1">
      <alignment horizontal="left" vertical="center"/>
    </xf>
    <xf numFmtId="4" fontId="1" fillId="0" borderId="6" xfId="0" applyNumberFormat="1" applyFont="1" applyFill="1" applyBorder="1" applyAlignment="1">
      <alignment horizontal="center" vertical="center"/>
    </xf>
    <xf numFmtId="4" fontId="1" fillId="0" borderId="4" xfId="0" applyNumberFormat="1" applyFont="1" applyFill="1" applyBorder="1" applyAlignment="1">
      <alignment horizontal="center" vertical="center"/>
    </xf>
    <xf numFmtId="0" fontId="2" fillId="0" borderId="0" xfId="0" applyFont="1" applyFill="1"/>
    <xf numFmtId="9" fontId="2" fillId="0" borderId="0" xfId="0" applyNumberFormat="1" applyFont="1" applyAlignment="1">
      <alignment horizontal="center"/>
    </xf>
    <xf numFmtId="0" fontId="6" fillId="0" borderId="0" xfId="1" applyBorder="1" applyAlignment="1">
      <alignment vertical="center"/>
    </xf>
    <xf numFmtId="0" fontId="6" fillId="0" borderId="0" xfId="1" applyBorder="1" applyAlignment="1">
      <alignment horizontal="left" vertical="center"/>
    </xf>
    <xf numFmtId="0" fontId="6" fillId="0" borderId="12" xfId="1" applyBorder="1" applyAlignment="1">
      <alignment vertical="center"/>
    </xf>
    <xf numFmtId="0" fontId="6" fillId="0" borderId="0" xfId="1" applyAlignment="1">
      <alignment horizontal="right"/>
    </xf>
    <xf numFmtId="4" fontId="6" fillId="0" borderId="0" xfId="1" applyNumberFormat="1" applyAlignment="1">
      <alignment horizontal="right"/>
    </xf>
    <xf numFmtId="0" fontId="6" fillId="0" borderId="0" xfId="1"/>
    <xf numFmtId="9" fontId="7" fillId="0" borderId="0" xfId="2" applyFont="1" applyBorder="1" applyAlignment="1">
      <alignment vertical="center"/>
    </xf>
    <xf numFmtId="0" fontId="7" fillId="0" borderId="0" xfId="3" applyFont="1" applyBorder="1" applyAlignment="1">
      <alignment horizontal="left" vertical="center"/>
    </xf>
    <xf numFmtId="0" fontId="7" fillId="0" borderId="0" xfId="3" applyFont="1" applyBorder="1" applyAlignment="1">
      <alignment vertical="center"/>
    </xf>
    <xf numFmtId="0" fontId="7" fillId="0" borderId="0" xfId="1" applyFont="1" applyBorder="1" applyAlignment="1">
      <alignment horizontal="right" vertical="center"/>
    </xf>
    <xf numFmtId="0" fontId="8" fillId="0" borderId="0" xfId="1" applyFont="1" applyBorder="1" applyAlignment="1">
      <alignment vertical="center"/>
    </xf>
    <xf numFmtId="0" fontId="6" fillId="0" borderId="0" xfId="3" applyBorder="1" applyAlignment="1">
      <alignment vertical="center"/>
    </xf>
    <xf numFmtId="0" fontId="6" fillId="0" borderId="12" xfId="3" applyBorder="1" applyAlignment="1">
      <alignment vertical="center"/>
    </xf>
    <xf numFmtId="0" fontId="6" fillId="0" borderId="0" xfId="3" applyAlignment="1">
      <alignment horizontal="right"/>
    </xf>
    <xf numFmtId="4" fontId="6" fillId="0" borderId="0" xfId="3" applyNumberFormat="1" applyAlignment="1">
      <alignment horizontal="right"/>
    </xf>
    <xf numFmtId="0" fontId="6" fillId="0" borderId="0" xfId="3"/>
    <xf numFmtId="0" fontId="9" fillId="0" borderId="0" xfId="1" applyFont="1" applyBorder="1" applyAlignment="1">
      <alignment vertical="center"/>
    </xf>
    <xf numFmtId="0" fontId="10" fillId="0" borderId="0" xfId="1" applyFont="1" applyFill="1" applyBorder="1" applyAlignment="1">
      <alignment horizontal="left" vertical="center"/>
    </xf>
    <xf numFmtId="0" fontId="9" fillId="0" borderId="0" xfId="3" applyFont="1" applyBorder="1" applyAlignment="1" applyProtection="1">
      <alignment vertical="center"/>
      <protection locked="0"/>
    </xf>
    <xf numFmtId="0" fontId="9" fillId="0" borderId="0" xfId="3" applyFont="1" applyBorder="1" applyAlignment="1">
      <alignment horizontal="left" vertical="center"/>
    </xf>
    <xf numFmtId="0" fontId="9" fillId="0" borderId="0" xfId="3" applyFont="1" applyBorder="1" applyAlignment="1">
      <alignment vertical="center"/>
    </xf>
    <xf numFmtId="0" fontId="9" fillId="0" borderId="0" xfId="1" applyFont="1" applyBorder="1" applyAlignment="1">
      <alignment horizontal="right"/>
    </xf>
    <xf numFmtId="0" fontId="9" fillId="0" borderId="12" xfId="3" applyFont="1" applyBorder="1" applyAlignment="1">
      <alignment vertical="center"/>
    </xf>
    <xf numFmtId="0" fontId="9" fillId="0" borderId="0" xfId="3" applyFont="1" applyBorder="1" applyAlignment="1">
      <alignment horizontal="center" vertical="center"/>
    </xf>
    <xf numFmtId="0" fontId="9" fillId="0" borderId="12" xfId="3" applyFont="1" applyBorder="1" applyAlignment="1">
      <alignment horizontal="center" vertical="center"/>
    </xf>
    <xf numFmtId="0" fontId="6" fillId="0" borderId="0" xfId="3" applyBorder="1" applyAlignment="1">
      <alignment horizontal="right"/>
    </xf>
    <xf numFmtId="0" fontId="12" fillId="0" borderId="0" xfId="1" applyFont="1" applyBorder="1" applyAlignment="1">
      <alignment horizontal="left" vertical="center"/>
    </xf>
    <xf numFmtId="0" fontId="9" fillId="0" borderId="0" xfId="1" applyFont="1" applyBorder="1" applyAlignment="1">
      <alignment horizontal="left" vertical="center"/>
    </xf>
    <xf numFmtId="0" fontId="9" fillId="0" borderId="0" xfId="1" applyFont="1" applyBorder="1" applyAlignment="1">
      <alignment horizontal="center" vertical="center"/>
    </xf>
    <xf numFmtId="0" fontId="9" fillId="0" borderId="12" xfId="1" applyFont="1" applyBorder="1" applyAlignment="1">
      <alignment horizontal="center" vertical="center"/>
    </xf>
    <xf numFmtId="0" fontId="12" fillId="0" borderId="0" xfId="1" applyFont="1" applyBorder="1" applyAlignment="1">
      <alignment horizontal="left"/>
    </xf>
    <xf numFmtId="0" fontId="13" fillId="0" borderId="16" xfId="4" applyFont="1" applyFill="1" applyBorder="1" applyAlignment="1">
      <alignment horizontal="center" vertical="center"/>
    </xf>
    <xf numFmtId="4" fontId="14" fillId="0" borderId="16" xfId="4" applyNumberFormat="1" applyFont="1" applyFill="1" applyBorder="1" applyAlignment="1">
      <alignment horizontal="center" vertical="center" wrapText="1"/>
    </xf>
    <xf numFmtId="4" fontId="13" fillId="0" borderId="16" xfId="4" applyNumberFormat="1" applyFont="1" applyFill="1" applyBorder="1" applyAlignment="1">
      <alignment horizontal="center" vertical="center" wrapText="1"/>
    </xf>
    <xf numFmtId="0" fontId="15" fillId="0" borderId="0" xfId="1" applyFont="1" applyAlignment="1">
      <alignment horizontal="right" vertical="center"/>
    </xf>
    <xf numFmtId="4" fontId="15" fillId="0" borderId="0" xfId="1" applyNumberFormat="1" applyFont="1" applyAlignment="1">
      <alignment horizontal="right" vertical="center"/>
    </xf>
    <xf numFmtId="0" fontId="15" fillId="0" borderId="0" xfId="1" applyFont="1" applyAlignment="1">
      <alignment vertical="center"/>
    </xf>
    <xf numFmtId="0" fontId="16" fillId="0" borderId="17" xfId="4" applyFont="1" applyFill="1" applyBorder="1" applyAlignment="1">
      <alignment horizontal="center" vertical="center"/>
    </xf>
    <xf numFmtId="4" fontId="9" fillId="0" borderId="17" xfId="4" applyNumberFormat="1" applyFont="1" applyFill="1" applyBorder="1" applyAlignment="1">
      <alignment horizontal="left" vertical="center" wrapText="1"/>
    </xf>
    <xf numFmtId="4" fontId="9" fillId="0" borderId="17" xfId="4" applyNumberFormat="1" applyFont="1" applyFill="1" applyBorder="1" applyAlignment="1">
      <alignment horizontal="center" vertical="center" wrapText="1"/>
    </xf>
    <xf numFmtId="4" fontId="16" fillId="0" borderId="17" xfId="4" applyNumberFormat="1" applyFont="1" applyFill="1" applyBorder="1" applyAlignment="1">
      <alignment horizontal="center" vertical="center" wrapText="1"/>
    </xf>
    <xf numFmtId="0" fontId="6" fillId="0" borderId="0" xfId="1" applyFont="1" applyAlignment="1">
      <alignment horizontal="right"/>
    </xf>
    <xf numFmtId="4" fontId="6" fillId="0" borderId="0" xfId="1" applyNumberFormat="1" applyFont="1" applyAlignment="1">
      <alignment horizontal="right"/>
    </xf>
    <xf numFmtId="0" fontId="6" fillId="0" borderId="0" xfId="1" applyFont="1"/>
    <xf numFmtId="2" fontId="6" fillId="0" borderId="18" xfId="4" applyNumberFormat="1" applyFont="1" applyFill="1" applyBorder="1" applyAlignment="1">
      <alignment horizontal="center" vertical="center"/>
    </xf>
    <xf numFmtId="2" fontId="6" fillId="0" borderId="19" xfId="1" applyNumberFormat="1" applyFont="1" applyBorder="1" applyAlignment="1">
      <alignment horizontal="center" vertical="center"/>
    </xf>
    <xf numFmtId="4" fontId="7" fillId="0" borderId="19" xfId="4" applyNumberFormat="1" applyFont="1" applyFill="1" applyBorder="1" applyAlignment="1">
      <alignment horizontal="center" vertical="center" wrapText="1"/>
    </xf>
    <xf numFmtId="2" fontId="6" fillId="0" borderId="19" xfId="4" applyNumberFormat="1" applyFont="1" applyFill="1" applyBorder="1" applyAlignment="1">
      <alignment horizontal="center" vertical="center"/>
    </xf>
    <xf numFmtId="4" fontId="17" fillId="0" borderId="19" xfId="4" applyNumberFormat="1" applyFont="1" applyFill="1" applyBorder="1" applyAlignment="1">
      <alignment horizontal="center" vertical="center" wrapText="1"/>
    </xf>
    <xf numFmtId="4" fontId="17" fillId="0" borderId="20" xfId="4" applyNumberFormat="1" applyFont="1" applyFill="1" applyBorder="1" applyAlignment="1">
      <alignment horizontal="center" vertical="center" wrapText="1"/>
    </xf>
    <xf numFmtId="2" fontId="18" fillId="0" borderId="18" xfId="1" applyNumberFormat="1" applyFont="1" applyBorder="1" applyAlignment="1">
      <alignment horizontal="center" vertical="center"/>
    </xf>
    <xf numFmtId="164" fontId="6" fillId="0" borderId="18" xfId="4" applyNumberFormat="1" applyFont="1" applyFill="1" applyBorder="1" applyAlignment="1">
      <alignment horizontal="center" vertical="center"/>
    </xf>
    <xf numFmtId="2" fontId="17" fillId="0" borderId="18" xfId="4" applyNumberFormat="1" applyFont="1" applyFill="1" applyBorder="1" applyAlignment="1">
      <alignment horizontal="center" vertical="center" wrapText="1"/>
    </xf>
    <xf numFmtId="4" fontId="6" fillId="0" borderId="18" xfId="4" applyNumberFormat="1" applyFont="1" applyFill="1" applyBorder="1" applyAlignment="1">
      <alignment horizontal="center" vertical="center"/>
    </xf>
    <xf numFmtId="9" fontId="6" fillId="0" borderId="18" xfId="4" applyNumberFormat="1" applyFont="1" applyFill="1" applyBorder="1" applyAlignment="1">
      <alignment horizontal="center" vertical="center"/>
    </xf>
    <xf numFmtId="4" fontId="6" fillId="0" borderId="21" xfId="4" applyNumberFormat="1" applyFont="1" applyFill="1" applyBorder="1" applyAlignment="1">
      <alignment horizontal="center" vertical="center"/>
    </xf>
    <xf numFmtId="2" fontId="6" fillId="0" borderId="18" xfId="1" applyNumberFormat="1" applyFont="1" applyBorder="1" applyAlignment="1">
      <alignment horizontal="center" vertical="center"/>
    </xf>
    <xf numFmtId="4" fontId="17" fillId="0" borderId="18" xfId="4" applyNumberFormat="1" applyFont="1" applyFill="1" applyBorder="1" applyAlignment="1">
      <alignment horizontal="center" vertical="center" wrapText="1"/>
    </xf>
    <xf numFmtId="9" fontId="17" fillId="0" borderId="18" xfId="4" applyNumberFormat="1" applyFont="1" applyFill="1" applyBorder="1" applyAlignment="1">
      <alignment horizontal="center" vertical="center" wrapText="1"/>
    </xf>
    <xf numFmtId="4" fontId="17" fillId="0" borderId="21" xfId="4" applyNumberFormat="1" applyFont="1" applyFill="1" applyBorder="1" applyAlignment="1">
      <alignment horizontal="center" vertical="center" wrapText="1"/>
    </xf>
    <xf numFmtId="0" fontId="6" fillId="0" borderId="0" xfId="1" applyFill="1" applyBorder="1" applyAlignment="1">
      <alignment horizontal="center" vertical="center"/>
    </xf>
    <xf numFmtId="164" fontId="19" fillId="0" borderId="18" xfId="4" applyNumberFormat="1" applyFont="1" applyFill="1" applyBorder="1" applyAlignment="1">
      <alignment horizontal="center" vertical="center"/>
    </xf>
    <xf numFmtId="0" fontId="6" fillId="0" borderId="0" xfId="1" applyAlignment="1">
      <alignment horizontal="center"/>
    </xf>
    <xf numFmtId="0" fontId="6" fillId="0" borderId="0" xfId="1" applyFill="1" applyBorder="1" applyAlignment="1">
      <alignment vertical="center"/>
    </xf>
    <xf numFmtId="2" fontId="6" fillId="0" borderId="0" xfId="1" applyNumberFormat="1" applyFill="1" applyBorder="1" applyAlignment="1">
      <alignment horizontal="left" vertical="center"/>
    </xf>
    <xf numFmtId="164" fontId="6" fillId="0" borderId="0" xfId="1" applyNumberFormat="1" applyFill="1" applyBorder="1" applyAlignment="1">
      <alignment horizontal="right" vertical="center"/>
    </xf>
    <xf numFmtId="2" fontId="6" fillId="0" borderId="0" xfId="1" applyNumberFormat="1" applyFill="1" applyBorder="1" applyAlignment="1">
      <alignment vertical="center"/>
    </xf>
    <xf numFmtId="4" fontId="6" fillId="0" borderId="0" xfId="4" applyNumberFormat="1" applyFill="1" applyBorder="1" applyAlignment="1">
      <alignment horizontal="right" vertical="center"/>
    </xf>
    <xf numFmtId="4" fontId="6" fillId="0" borderId="12" xfId="4" applyNumberFormat="1" applyFill="1" applyBorder="1" applyAlignment="1">
      <alignment horizontal="right" vertical="center"/>
    </xf>
    <xf numFmtId="0" fontId="7" fillId="0" borderId="0" xfId="1" applyFont="1" applyFill="1" applyBorder="1" applyAlignment="1">
      <alignment horizontal="left" vertical="center"/>
    </xf>
    <xf numFmtId="4" fontId="9" fillId="0" borderId="0" xfId="3" applyNumberFormat="1" applyFont="1" applyFill="1" applyBorder="1" applyAlignment="1">
      <alignment horizontal="center" vertical="center"/>
    </xf>
    <xf numFmtId="164" fontId="19" fillId="0" borderId="0" xfId="4" applyNumberFormat="1" applyFont="1" applyFill="1" applyBorder="1" applyAlignment="1">
      <alignment horizontal="right" vertical="center"/>
    </xf>
    <xf numFmtId="164" fontId="19" fillId="0" borderId="12" xfId="4" applyNumberFormat="1" applyFont="1" applyFill="1" applyBorder="1" applyAlignment="1">
      <alignment horizontal="right" vertical="center"/>
    </xf>
    <xf numFmtId="0" fontId="6" fillId="0" borderId="0" xfId="1" applyFont="1" applyFill="1" applyAlignment="1">
      <alignment horizontal="right"/>
    </xf>
    <xf numFmtId="4" fontId="6" fillId="0" borderId="0" xfId="1" applyNumberFormat="1" applyFont="1" applyFill="1" applyAlignment="1">
      <alignment horizontal="right"/>
    </xf>
    <xf numFmtId="0" fontId="6" fillId="0" borderId="0" xfId="1" applyFont="1" applyFill="1"/>
    <xf numFmtId="0" fontId="7" fillId="0" borderId="0" xfId="1" applyFont="1" applyFill="1" applyBorder="1" applyAlignment="1">
      <alignment horizontal="center" vertical="center"/>
    </xf>
    <xf numFmtId="4" fontId="9" fillId="0" borderId="0" xfId="1" applyNumberFormat="1" applyFont="1" applyFill="1" applyBorder="1" applyAlignment="1">
      <alignment vertical="center" wrapText="1"/>
    </xf>
    <xf numFmtId="4" fontId="6" fillId="0" borderId="0" xfId="1" applyNumberFormat="1" applyFont="1" applyFill="1" applyBorder="1" applyAlignment="1">
      <alignment vertical="center" wrapText="1"/>
    </xf>
    <xf numFmtId="4" fontId="6" fillId="0" borderId="0" xfId="1" applyNumberFormat="1" applyFont="1" applyFill="1" applyBorder="1" applyAlignment="1">
      <alignment horizontal="center" vertical="center" wrapText="1"/>
    </xf>
    <xf numFmtId="0" fontId="7" fillId="5" borderId="0" xfId="1" applyFont="1" applyFill="1" applyBorder="1" applyAlignment="1">
      <alignment horizontal="center" vertical="center"/>
    </xf>
    <xf numFmtId="2" fontId="20" fillId="5" borderId="0" xfId="1" applyNumberFormat="1" applyFont="1" applyFill="1" applyBorder="1" applyAlignment="1">
      <alignment horizontal="center" vertical="center" wrapText="1"/>
    </xf>
    <xf numFmtId="0" fontId="20" fillId="5" borderId="12" xfId="1" applyFont="1" applyFill="1" applyBorder="1" applyAlignment="1">
      <alignment horizontal="left" vertical="center" wrapText="1"/>
    </xf>
    <xf numFmtId="0" fontId="6" fillId="0" borderId="0" xfId="1" applyFill="1" applyAlignment="1">
      <alignment horizontal="right" vertical="center"/>
    </xf>
    <xf numFmtId="4" fontId="6" fillId="0" borderId="0" xfId="1" applyNumberFormat="1" applyFill="1" applyAlignment="1">
      <alignment horizontal="right" vertical="center"/>
    </xf>
    <xf numFmtId="0" fontId="6" fillId="0" borderId="0" xfId="1" applyFill="1" applyAlignment="1">
      <alignment vertical="center"/>
    </xf>
    <xf numFmtId="0" fontId="7" fillId="0" borderId="0" xfId="3" applyFont="1" applyFill="1" applyBorder="1" applyAlignment="1">
      <alignment horizontal="left" vertical="center"/>
    </xf>
    <xf numFmtId="0" fontId="9" fillId="0" borderId="0" xfId="3" applyFont="1" applyFill="1" applyBorder="1" applyAlignment="1">
      <alignment horizontal="center" vertical="center"/>
    </xf>
    <xf numFmtId="0" fontId="9" fillId="0" borderId="0" xfId="3" applyFont="1" applyFill="1" applyBorder="1" applyAlignment="1">
      <alignment horizontal="left" vertical="center"/>
    </xf>
    <xf numFmtId="0" fontId="6" fillId="0" borderId="0" xfId="3" applyFont="1" applyFill="1" applyBorder="1" applyAlignment="1">
      <alignment horizontal="center" vertical="center"/>
    </xf>
    <xf numFmtId="0" fontId="6" fillId="0" borderId="12" xfId="3" applyFont="1" applyFill="1" applyBorder="1" applyAlignment="1">
      <alignment horizontal="center" vertical="center"/>
    </xf>
    <xf numFmtId="0" fontId="6" fillId="0" borderId="0" xfId="1" applyFill="1" applyAlignment="1">
      <alignment horizontal="right"/>
    </xf>
    <xf numFmtId="0" fontId="6" fillId="0" borderId="0" xfId="1" applyFill="1"/>
    <xf numFmtId="4" fontId="6" fillId="0" borderId="0" xfId="1" applyNumberFormat="1" applyFill="1" applyAlignment="1">
      <alignment horizontal="right"/>
    </xf>
    <xf numFmtId="0" fontId="17" fillId="0" borderId="16" xfId="4" applyFont="1" applyFill="1" applyBorder="1" applyAlignment="1">
      <alignment horizontal="center" vertical="center"/>
    </xf>
    <xf numFmtId="4" fontId="7" fillId="0" borderId="16" xfId="4" applyNumberFormat="1" applyFont="1" applyFill="1" applyBorder="1" applyAlignment="1">
      <alignment horizontal="center" vertical="center" wrapText="1"/>
    </xf>
    <xf numFmtId="4" fontId="17" fillId="0" borderId="16" xfId="4" applyNumberFormat="1" applyFont="1" applyFill="1" applyBorder="1" applyAlignment="1">
      <alignment horizontal="center" vertical="center" wrapText="1"/>
    </xf>
    <xf numFmtId="0" fontId="17" fillId="0" borderId="17" xfId="4" applyFont="1" applyFill="1" applyBorder="1" applyAlignment="1">
      <alignment horizontal="center" vertical="center"/>
    </xf>
    <xf numFmtId="4" fontId="7" fillId="0" borderId="17" xfId="4" applyNumberFormat="1" applyFont="1" applyFill="1" applyBorder="1" applyAlignment="1">
      <alignment horizontal="left" vertical="center" wrapText="1"/>
    </xf>
    <xf numFmtId="4" fontId="7" fillId="0" borderId="17" xfId="4" applyNumberFormat="1" applyFont="1" applyFill="1" applyBorder="1" applyAlignment="1">
      <alignment horizontal="center" vertical="center" wrapText="1"/>
    </xf>
    <xf numFmtId="4" fontId="21" fillId="0" borderId="17" xfId="4" applyNumberFormat="1" applyFont="1" applyFill="1" applyBorder="1" applyAlignment="1">
      <alignment horizontal="center" vertical="center" wrapText="1"/>
    </xf>
    <xf numFmtId="4" fontId="22" fillId="0" borderId="17" xfId="4" applyNumberFormat="1" applyFont="1" applyFill="1" applyBorder="1" applyAlignment="1">
      <alignment horizontal="center" vertical="center" wrapText="1"/>
    </xf>
    <xf numFmtId="2" fontId="6" fillId="0" borderId="19" xfId="4" applyNumberFormat="1" applyFont="1" applyFill="1" applyBorder="1" applyAlignment="1">
      <alignment horizontal="right" vertical="center"/>
    </xf>
    <xf numFmtId="4" fontId="5" fillId="0" borderId="1" xfId="0" applyNumberFormat="1" applyFont="1" applyFill="1" applyBorder="1" applyAlignment="1">
      <alignment horizontal="center"/>
    </xf>
    <xf numFmtId="4" fontId="6" fillId="0" borderId="18" xfId="4" applyNumberFormat="1" applyFont="1" applyFill="1" applyBorder="1" applyAlignment="1">
      <alignment horizontal="right" vertical="center"/>
    </xf>
    <xf numFmtId="2" fontId="19" fillId="0" borderId="0" xfId="1" applyNumberFormat="1" applyFont="1" applyFill="1" applyBorder="1" applyAlignment="1">
      <alignment vertical="center"/>
    </xf>
    <xf numFmtId="4" fontId="22" fillId="0" borderId="0" xfId="3" applyNumberFormat="1" applyFont="1" applyFill="1" applyBorder="1" applyAlignment="1">
      <alignment horizontal="center" vertical="center"/>
    </xf>
    <xf numFmtId="164" fontId="19" fillId="4" borderId="18" xfId="4" applyNumberFormat="1" applyFont="1" applyFill="1" applyBorder="1" applyAlignment="1">
      <alignment horizontal="right" vertical="center"/>
    </xf>
    <xf numFmtId="0" fontId="6" fillId="0" borderId="0" xfId="1" applyBorder="1" applyAlignment="1">
      <alignment horizontal="right"/>
    </xf>
    <xf numFmtId="4" fontId="6" fillId="0" borderId="0" xfId="1" applyNumberFormat="1" applyBorder="1" applyAlignment="1">
      <alignment horizontal="right"/>
    </xf>
    <xf numFmtId="0" fontId="6" fillId="0" borderId="0" xfId="1" applyBorder="1"/>
    <xf numFmtId="4" fontId="19" fillId="0" borderId="12" xfId="4" applyNumberFormat="1" applyFont="1" applyFill="1" applyBorder="1" applyAlignment="1">
      <alignment horizontal="right" vertical="center"/>
    </xf>
    <xf numFmtId="0" fontId="6" fillId="0" borderId="12" xfId="3" applyFont="1" applyFill="1" applyBorder="1" applyAlignment="1">
      <alignment vertical="center"/>
    </xf>
    <xf numFmtId="0" fontId="6" fillId="0" borderId="0" xfId="3" applyFont="1" applyFill="1" applyBorder="1" applyAlignment="1">
      <alignment vertical="center"/>
    </xf>
    <xf numFmtId="0" fontId="9" fillId="0" borderId="0" xfId="1" applyFont="1" applyFill="1" applyBorder="1" applyAlignment="1">
      <alignment vertical="center"/>
    </xf>
    <xf numFmtId="0" fontId="6" fillId="0" borderId="0" xfId="1" applyFont="1" applyBorder="1" applyAlignment="1">
      <alignment horizontal="center" vertical="center" wrapText="1"/>
    </xf>
    <xf numFmtId="0" fontId="6" fillId="0" borderId="0" xfId="1" applyFont="1" applyFill="1" applyBorder="1" applyAlignment="1">
      <alignment horizontal="center" vertical="center" wrapText="1"/>
    </xf>
    <xf numFmtId="0" fontId="6" fillId="0" borderId="0" xfId="1" applyFont="1" applyFill="1" applyBorder="1" applyAlignment="1">
      <alignment horizontal="center" vertical="center"/>
    </xf>
    <xf numFmtId="0" fontId="0" fillId="0" borderId="0" xfId="0" applyBorder="1" applyAlignment="1">
      <alignment horizontal="center"/>
    </xf>
    <xf numFmtId="2" fontId="6" fillId="0" borderId="0" xfId="1" applyNumberFormat="1" applyFill="1" applyBorder="1" applyAlignment="1">
      <alignment vertical="center" wrapText="1"/>
    </xf>
    <xf numFmtId="0" fontId="6" fillId="0" borderId="0" xfId="1" applyFill="1" applyBorder="1"/>
    <xf numFmtId="0" fontId="9" fillId="0" borderId="0" xfId="1" applyFont="1" applyFill="1" applyBorder="1" applyAlignment="1">
      <alignment horizontal="left"/>
    </xf>
    <xf numFmtId="0" fontId="7" fillId="0" borderId="0"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0" xfId="1" applyFill="1" applyBorder="1" applyAlignment="1">
      <alignment horizontal="left" vertical="center" wrapText="1"/>
    </xf>
    <xf numFmtId="164" fontId="6" fillId="0" borderId="0" xfId="1" applyNumberFormat="1" applyFill="1" applyBorder="1" applyAlignment="1">
      <alignment horizontal="right" vertical="center" wrapText="1"/>
    </xf>
    <xf numFmtId="0" fontId="6" fillId="0" borderId="12" xfId="1" applyFill="1" applyBorder="1" applyAlignment="1">
      <alignment horizontal="left" vertical="center" wrapText="1"/>
    </xf>
    <xf numFmtId="0" fontId="7" fillId="0" borderId="0" xfId="1" applyFont="1" applyFill="1" applyBorder="1" applyAlignment="1">
      <alignment vertical="center" wrapText="1"/>
    </xf>
    <xf numFmtId="0" fontId="6" fillId="0" borderId="0" xfId="1" applyFill="1" applyBorder="1" applyAlignment="1">
      <alignment vertical="center" wrapText="1"/>
    </xf>
    <xf numFmtId="4" fontId="7" fillId="0" borderId="0" xfId="4" applyNumberFormat="1" applyFont="1" applyFill="1" applyBorder="1" applyAlignment="1">
      <alignment horizontal="center" wrapText="1"/>
    </xf>
    <xf numFmtId="0" fontId="6" fillId="0" borderId="0" xfId="1" applyFont="1" applyFill="1" applyBorder="1" applyAlignment="1">
      <alignment vertical="center" wrapText="1"/>
    </xf>
    <xf numFmtId="0" fontId="6" fillId="0" borderId="0" xfId="1" applyFont="1" applyFill="1" applyBorder="1" applyAlignment="1">
      <alignment horizontal="left" vertical="center" wrapText="1" indent="1"/>
    </xf>
    <xf numFmtId="0" fontId="9" fillId="0" borderId="0" xfId="1" applyFont="1" applyFill="1" applyBorder="1" applyAlignment="1">
      <alignment horizontal="center" vertical="center"/>
    </xf>
    <xf numFmtId="0" fontId="6" fillId="0" borderId="0" xfId="1" applyBorder="1" applyAlignment="1">
      <alignment horizontal="center" vertical="center"/>
    </xf>
    <xf numFmtId="164" fontId="6" fillId="0" borderId="0" xfId="1" applyNumberFormat="1" applyFont="1" applyFill="1" applyBorder="1" applyAlignment="1">
      <alignment horizontal="center" vertical="center"/>
    </xf>
    <xf numFmtId="0" fontId="6" fillId="0" borderId="0" xfId="1" applyFont="1" applyBorder="1" applyAlignment="1">
      <alignment horizontal="center" vertical="center"/>
    </xf>
    <xf numFmtId="0" fontId="18" fillId="0" borderId="0" xfId="1" applyFont="1" applyBorder="1" applyAlignment="1">
      <alignment vertical="center"/>
    </xf>
    <xf numFmtId="164" fontId="19" fillId="4" borderId="22" xfId="1" applyNumberFormat="1" applyFont="1" applyFill="1" applyBorder="1" applyAlignment="1">
      <alignment horizontal="right" vertical="center" wrapText="1"/>
    </xf>
    <xf numFmtId="0" fontId="19" fillId="4" borderId="22" xfId="1" applyFont="1" applyFill="1" applyBorder="1" applyAlignment="1">
      <alignment horizontal="left" vertical="center"/>
    </xf>
    <xf numFmtId="4" fontId="6" fillId="0" borderId="0" xfId="1" applyNumberFormat="1" applyFill="1" applyBorder="1"/>
    <xf numFmtId="0" fontId="6" fillId="0" borderId="12" xfId="1" applyFill="1" applyBorder="1"/>
    <xf numFmtId="0" fontId="7" fillId="0" borderId="23" xfId="1" applyFont="1" applyFill="1" applyBorder="1" applyAlignment="1">
      <alignment horizontal="center" vertical="center"/>
    </xf>
    <xf numFmtId="4" fontId="6" fillId="0" borderId="23" xfId="1" applyNumberFormat="1" applyFont="1" applyFill="1" applyBorder="1" applyAlignment="1">
      <alignment horizontal="center" vertical="center" wrapText="1"/>
    </xf>
    <xf numFmtId="164" fontId="19" fillId="4" borderId="0" xfId="1" applyNumberFormat="1" applyFont="1" applyFill="1" applyBorder="1" applyAlignment="1">
      <alignment horizontal="center" vertical="center" wrapText="1"/>
    </xf>
    <xf numFmtId="0" fontId="19" fillId="4" borderId="0" xfId="1" applyFont="1" applyFill="1" applyBorder="1" applyAlignment="1">
      <alignment horizontal="left" vertical="center"/>
    </xf>
    <xf numFmtId="4" fontId="6" fillId="0" borderId="0" xfId="1" applyNumberFormat="1" applyFill="1" applyBorder="1" applyAlignment="1">
      <alignment vertical="center"/>
    </xf>
    <xf numFmtId="0" fontId="6" fillId="0" borderId="12" xfId="1" applyFill="1" applyBorder="1" applyAlignment="1">
      <alignment vertical="center"/>
    </xf>
    <xf numFmtId="0" fontId="6" fillId="0" borderId="12" xfId="1" applyBorder="1"/>
    <xf numFmtId="0" fontId="23" fillId="0" borderId="11" xfId="1" applyFont="1" applyBorder="1"/>
    <xf numFmtId="4" fontId="6" fillId="0" borderId="11" xfId="1" applyNumberFormat="1" applyBorder="1" applyAlignment="1">
      <alignment horizontal="right"/>
    </xf>
    <xf numFmtId="4" fontId="24" fillId="0" borderId="0" xfId="1" applyNumberFormat="1" applyFont="1" applyAlignment="1">
      <alignment horizontal="right"/>
    </xf>
    <xf numFmtId="0" fontId="6" fillId="0" borderId="0" xfId="1" applyFont="1" applyBorder="1" applyAlignment="1">
      <alignment horizontal="left" vertical="center"/>
    </xf>
    <xf numFmtId="0" fontId="6" fillId="0" borderId="0" xfId="1" applyAlignment="1">
      <alignment vertical="center"/>
    </xf>
    <xf numFmtId="0" fontId="6" fillId="0" borderId="0" xfId="1" applyFont="1" applyAlignment="1">
      <alignment horizontal="right" vertical="center"/>
    </xf>
    <xf numFmtId="0" fontId="6" fillId="0" borderId="0" xfId="1" applyFont="1" applyAlignment="1">
      <alignment horizontal="center" vertical="center"/>
    </xf>
    <xf numFmtId="0" fontId="6" fillId="0" borderId="0" xfId="1" applyFont="1" applyAlignment="1">
      <alignment vertical="center"/>
    </xf>
    <xf numFmtId="0" fontId="6" fillId="0" borderId="0" xfId="1" applyFont="1" applyAlignment="1">
      <alignment horizontal="left" vertical="center"/>
    </xf>
    <xf numFmtId="0" fontId="6" fillId="0" borderId="0" xfId="1" applyAlignment="1">
      <alignment horizontal="left" vertical="center"/>
    </xf>
    <xf numFmtId="0" fontId="6" fillId="0" borderId="0" xfId="1" applyAlignment="1">
      <alignment horizontal="right" vertical="center"/>
    </xf>
    <xf numFmtId="2" fontId="2" fillId="0" borderId="0" xfId="0" applyNumberFormat="1" applyFont="1" applyAlignment="1">
      <alignment vertical="center"/>
    </xf>
    <xf numFmtId="2" fontId="2" fillId="0" borderId="0" xfId="0" applyNumberFormat="1" applyFont="1" applyFill="1" applyAlignment="1">
      <alignment vertical="center"/>
    </xf>
    <xf numFmtId="0" fontId="2" fillId="0" borderId="0" xfId="0" applyFont="1" applyFill="1" applyAlignment="1">
      <alignment vertical="center"/>
    </xf>
    <xf numFmtId="4" fontId="2" fillId="0" borderId="0" xfId="0" applyNumberFormat="1" applyFont="1" applyFill="1" applyAlignment="1">
      <alignment vertical="center"/>
    </xf>
    <xf numFmtId="0" fontId="2" fillId="0" borderId="0" xfId="0" applyFont="1" applyAlignment="1">
      <alignment horizontal="center"/>
    </xf>
    <xf numFmtId="4" fontId="6" fillId="4" borderId="18" xfId="4" applyNumberFormat="1" applyFont="1" applyFill="1" applyBorder="1" applyAlignment="1">
      <alignment horizontal="center" vertical="center"/>
    </xf>
    <xf numFmtId="4" fontId="6" fillId="4" borderId="21" xfId="4" applyNumberFormat="1" applyFont="1" applyFill="1" applyBorder="1" applyAlignment="1">
      <alignment horizontal="center" vertical="center"/>
    </xf>
    <xf numFmtId="164" fontId="19" fillId="0" borderId="0" xfId="1" applyNumberFormat="1" applyFont="1" applyFill="1" applyBorder="1" applyAlignment="1">
      <alignment horizontal="right" vertical="center" wrapText="1"/>
    </xf>
    <xf numFmtId="0" fontId="19" fillId="0" borderId="0" xfId="1" applyFont="1" applyFill="1" applyBorder="1" applyAlignment="1">
      <alignment horizontal="left" vertical="center"/>
    </xf>
    <xf numFmtId="2" fontId="20" fillId="5" borderId="12" xfId="1" applyNumberFormat="1" applyFont="1" applyFill="1" applyBorder="1" applyAlignment="1">
      <alignment horizontal="left" vertical="center" wrapText="1"/>
    </xf>
    <xf numFmtId="0" fontId="7" fillId="0" borderId="0" xfId="1" applyFont="1" applyFill="1" applyBorder="1" applyAlignment="1">
      <alignment horizontal="center" vertical="center" wrapText="1"/>
    </xf>
    <xf numFmtId="2" fontId="20" fillId="0" borderId="0" xfId="1" applyNumberFormat="1" applyFont="1" applyFill="1" applyBorder="1" applyAlignment="1">
      <alignment horizontal="center" vertical="center" wrapText="1"/>
    </xf>
    <xf numFmtId="0" fontId="20" fillId="0" borderId="12" xfId="1" applyFont="1" applyFill="1" applyBorder="1" applyAlignment="1">
      <alignment horizontal="left" vertical="center" wrapText="1"/>
    </xf>
    <xf numFmtId="164" fontId="19" fillId="4" borderId="22" xfId="1" applyNumberFormat="1" applyFont="1" applyFill="1" applyBorder="1" applyAlignment="1">
      <alignment horizontal="left" vertical="center" wrapText="1"/>
    </xf>
    <xf numFmtId="0" fontId="2" fillId="0" borderId="0" xfId="0" applyFont="1" applyAlignment="1">
      <alignment horizontal="center"/>
    </xf>
    <xf numFmtId="0" fontId="1" fillId="0" borderId="1" xfId="0" applyFont="1" applyFill="1" applyBorder="1" applyAlignment="1">
      <alignment vertical="center"/>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4" fontId="2" fillId="6" borderId="1" xfId="0" applyNumberFormat="1" applyFont="1" applyFill="1" applyBorder="1" applyAlignment="1">
      <alignment vertical="center"/>
    </xf>
    <xf numFmtId="4" fontId="6" fillId="0" borderId="21" xfId="4" applyNumberFormat="1" applyFont="1" applyFill="1" applyBorder="1" applyAlignment="1">
      <alignment horizontal="right" vertical="center"/>
    </xf>
    <xf numFmtId="164" fontId="19" fillId="0" borderId="21" xfId="4" applyNumberFormat="1" applyFont="1" applyFill="1" applyBorder="1" applyAlignment="1">
      <alignment horizontal="right" vertical="center"/>
    </xf>
    <xf numFmtId="0" fontId="2" fillId="0" borderId="0" xfId="0" applyFont="1" applyAlignment="1">
      <alignment horizontal="center"/>
    </xf>
    <xf numFmtId="164" fontId="0" fillId="0" borderId="0" xfId="0" applyNumberFormat="1" applyBorder="1" applyAlignment="1">
      <alignment horizontal="center"/>
    </xf>
    <xf numFmtId="164" fontId="19" fillId="0" borderId="0" xfId="1" applyNumberFormat="1" applyFont="1" applyFill="1" applyBorder="1" applyAlignment="1">
      <alignment horizontal="left" vertical="center" wrapText="1"/>
    </xf>
    <xf numFmtId="164" fontId="6" fillId="0" borderId="22" xfId="1" applyNumberFormat="1" applyFont="1" applyFill="1" applyBorder="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justify"/>
    </xf>
    <xf numFmtId="0" fontId="25" fillId="0" borderId="0" xfId="0" applyFont="1"/>
    <xf numFmtId="0" fontId="7" fillId="5" borderId="0" xfId="1" applyFont="1" applyFill="1" applyBorder="1" applyAlignment="1">
      <alignment horizontal="left" vertical="center"/>
    </xf>
    <xf numFmtId="0" fontId="7" fillId="5" borderId="0" xfId="1" applyFont="1" applyFill="1" applyBorder="1" applyAlignment="1">
      <alignment vertical="center" wrapText="1"/>
    </xf>
    <xf numFmtId="0" fontId="0" fillId="0" borderId="12" xfId="0" applyBorder="1"/>
    <xf numFmtId="0" fontId="25" fillId="0" borderId="12" xfId="0" applyFont="1" applyBorder="1"/>
    <xf numFmtId="164" fontId="19" fillId="0" borderId="0" xfId="1" applyNumberFormat="1" applyFont="1" applyFill="1" applyBorder="1" applyAlignment="1">
      <alignment horizontal="center" vertical="center" wrapText="1"/>
    </xf>
    <xf numFmtId="0" fontId="6" fillId="0" borderId="0" xfId="1" applyFill="1" applyBorder="1" applyAlignment="1">
      <alignment horizontal="left" vertical="center"/>
    </xf>
    <xf numFmtId="0" fontId="18" fillId="0" borderId="0" xfId="1" applyFont="1" applyFill="1" applyBorder="1" applyAlignment="1">
      <alignment vertical="center"/>
    </xf>
    <xf numFmtId="0" fontId="6" fillId="0" borderId="0" xfId="1" applyFont="1" applyFill="1" applyBorder="1" applyAlignment="1">
      <alignment horizontal="left" vertical="center"/>
    </xf>
    <xf numFmtId="164" fontId="20" fillId="5" borderId="12" xfId="1" applyNumberFormat="1" applyFont="1" applyFill="1" applyBorder="1" applyAlignment="1">
      <alignment horizontal="left" vertical="center" wrapText="1"/>
    </xf>
    <xf numFmtId="0" fontId="7" fillId="0" borderId="0" xfId="1" applyFont="1" applyFill="1" applyBorder="1" applyAlignment="1">
      <alignment vertical="center"/>
    </xf>
    <xf numFmtId="164" fontId="7" fillId="0" borderId="0" xfId="1" applyNumberFormat="1" applyFont="1" applyFill="1" applyBorder="1" applyAlignment="1">
      <alignment vertical="center"/>
    </xf>
    <xf numFmtId="0" fontId="7" fillId="0" borderId="12" xfId="1" applyFont="1" applyFill="1" applyBorder="1" applyAlignment="1">
      <alignment vertical="center"/>
    </xf>
    <xf numFmtId="4" fontId="2" fillId="0" borderId="2" xfId="0" applyNumberFormat="1" applyFont="1" applyFill="1" applyBorder="1" applyAlignment="1">
      <alignment horizontal="left"/>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1" fillId="2" borderId="3" xfId="0" applyFont="1" applyFill="1" applyBorder="1" applyAlignment="1">
      <alignment horizontal="left" vertical="center"/>
    </xf>
    <xf numFmtId="0" fontId="1" fillId="2" borderId="6" xfId="0" applyFont="1" applyFill="1" applyBorder="1" applyAlignment="1">
      <alignment horizontal="left" vertical="center"/>
    </xf>
    <xf numFmtId="0" fontId="1" fillId="2" borderId="4" xfId="0" applyFont="1" applyFill="1" applyBorder="1" applyAlignment="1">
      <alignment horizontal="left" vertical="center"/>
    </xf>
    <xf numFmtId="0" fontId="1" fillId="0" borderId="0" xfId="0" applyFont="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 fillId="0" borderId="4" xfId="0" applyFont="1" applyFill="1" applyBorder="1" applyAlignment="1">
      <alignment horizontal="right" vertical="center" wrapText="1"/>
    </xf>
    <xf numFmtId="0" fontId="1" fillId="2" borderId="1" xfId="0" applyFont="1" applyFill="1" applyBorder="1" applyAlignment="1">
      <alignment horizontal="center" vertical="center"/>
    </xf>
    <xf numFmtId="0" fontId="2" fillId="0" borderId="5" xfId="0" applyFont="1" applyBorder="1" applyAlignment="1">
      <alignment horizontal="center"/>
    </xf>
    <xf numFmtId="0" fontId="2" fillId="0" borderId="0" xfId="0" applyFont="1" applyAlignment="1">
      <alignment horizont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8" fillId="0" borderId="0" xfId="1" applyFont="1" applyBorder="1" applyAlignment="1">
      <alignment horizontal="center" vertical="center" wrapText="1"/>
    </xf>
    <xf numFmtId="0" fontId="8" fillId="0" borderId="12" xfId="1" applyFont="1" applyBorder="1" applyAlignment="1">
      <alignment horizontal="center" vertical="center" wrapText="1"/>
    </xf>
    <xf numFmtId="0" fontId="11" fillId="3" borderId="13" xfId="3" applyNumberFormat="1" applyFont="1" applyFill="1" applyBorder="1" applyAlignment="1">
      <alignment horizontal="center" vertical="center"/>
    </xf>
    <xf numFmtId="0" fontId="11" fillId="3" borderId="14" xfId="3" applyNumberFormat="1" applyFont="1" applyFill="1" applyBorder="1" applyAlignment="1">
      <alignment horizontal="center" vertical="center"/>
    </xf>
    <xf numFmtId="0" fontId="11" fillId="3" borderId="15" xfId="3" applyNumberFormat="1" applyFont="1" applyFill="1" applyBorder="1" applyAlignment="1">
      <alignment horizontal="center" vertical="center"/>
    </xf>
    <xf numFmtId="0" fontId="7" fillId="5" borderId="0" xfId="1" applyFont="1" applyFill="1" applyBorder="1" applyAlignment="1">
      <alignment horizontal="left" vertical="center" wrapText="1"/>
    </xf>
    <xf numFmtId="0" fontId="7" fillId="5" borderId="0" xfId="1" applyFont="1" applyFill="1" applyBorder="1" applyAlignment="1">
      <alignment horizontal="center" vertical="center" wrapText="1"/>
    </xf>
    <xf numFmtId="0" fontId="6" fillId="0" borderId="0" xfId="1" applyFill="1" applyAlignment="1">
      <alignment horizontal="left" vertical="center"/>
    </xf>
    <xf numFmtId="4" fontId="1" fillId="2" borderId="10" xfId="0" applyNumberFormat="1" applyFont="1" applyFill="1" applyBorder="1" applyAlignment="1">
      <alignment horizontal="right" vertical="center"/>
    </xf>
    <xf numFmtId="4" fontId="1" fillId="2" borderId="5"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xf>
    <xf numFmtId="4" fontId="1" fillId="0" borderId="1" xfId="0" applyNumberFormat="1" applyFont="1" applyFill="1" applyBorder="1" applyAlignment="1">
      <alignment horizontal="right" vertical="center"/>
    </xf>
    <xf numFmtId="4" fontId="2" fillId="6" borderId="1" xfId="0" applyNumberFormat="1" applyFont="1" applyFill="1" applyBorder="1" applyAlignment="1">
      <alignment horizontal="right" vertical="center"/>
    </xf>
  </cellXfs>
  <cellStyles count="5">
    <cellStyle name="Βασικό_Φύλλο1 2" xfId="4"/>
    <cellStyle name="Κανονικό" xfId="0" builtinId="0"/>
    <cellStyle name="Κανονικό 2" xfId="1"/>
    <cellStyle name="Κανονικό 2 2" xfId="3"/>
    <cellStyle name="Ποσοστό 2" xfId="2"/>
  </cellStyles>
  <dxfs count="1">
    <dxf>
      <fill>
        <patternFill patternType="none">
          <fgColor indexed="64"/>
          <bgColor indexed="6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64"/>
  <sheetViews>
    <sheetView topLeftCell="A25" workbookViewId="0">
      <selection activeCell="H29" sqref="H29"/>
    </sheetView>
  </sheetViews>
  <sheetFormatPr defaultRowHeight="14.4"/>
  <cols>
    <col min="1" max="1" width="9.109375" style="1"/>
    <col min="2" max="2" width="40.109375" style="1" customWidth="1"/>
    <col min="3" max="3" width="14.6640625" style="1" customWidth="1"/>
    <col min="4" max="4" width="9.109375" style="1"/>
    <col min="5" max="5" width="14.5546875" style="1" customWidth="1"/>
    <col min="6" max="6" width="12.77734375" style="1" customWidth="1"/>
    <col min="7" max="9" width="9.109375" style="1"/>
    <col min="10" max="10" width="11.88671875" style="1" customWidth="1"/>
    <col min="11" max="11" width="10.88671875" style="1" bestFit="1" customWidth="1"/>
    <col min="13" max="14" width="0" hidden="1" customWidth="1"/>
  </cols>
  <sheetData>
    <row r="1" spans="1:11" ht="15" thickBot="1">
      <c r="A1" s="244" t="s">
        <v>40</v>
      </c>
      <c r="B1" s="244"/>
      <c r="C1" s="244"/>
      <c r="D1" s="244"/>
      <c r="E1" s="244"/>
      <c r="F1" s="244"/>
      <c r="G1" s="244"/>
      <c r="H1" s="244"/>
      <c r="I1" s="244"/>
      <c r="J1" s="244"/>
      <c r="K1" s="244"/>
    </row>
    <row r="2" spans="1:11" ht="15" thickBot="1">
      <c r="A2" s="245" t="s">
        <v>146</v>
      </c>
      <c r="B2" s="246"/>
      <c r="C2" s="246"/>
      <c r="D2" s="246"/>
      <c r="E2" s="246"/>
      <c r="F2" s="246"/>
      <c r="G2" s="246"/>
      <c r="H2" s="246"/>
      <c r="I2" s="246"/>
      <c r="J2" s="246"/>
      <c r="K2" s="247"/>
    </row>
    <row r="3" spans="1:11">
      <c r="A3" s="253" t="s">
        <v>147</v>
      </c>
      <c r="B3" s="253"/>
      <c r="C3" s="253"/>
      <c r="D3" s="253"/>
      <c r="E3" s="253"/>
      <c r="F3" s="253"/>
      <c r="G3" s="253"/>
      <c r="H3" s="253"/>
      <c r="I3" s="253"/>
      <c r="J3" s="253"/>
      <c r="K3" s="253"/>
    </row>
    <row r="4" spans="1:11" s="1" customFormat="1" ht="52.5" customHeight="1">
      <c r="A4" s="248" t="s">
        <v>43</v>
      </c>
      <c r="B4" s="249"/>
      <c r="H4" s="250" t="s">
        <v>148</v>
      </c>
      <c r="I4" s="250"/>
      <c r="J4" s="250"/>
      <c r="K4" s="251"/>
    </row>
    <row r="5" spans="1:11" s="1" customFormat="1" ht="13.2">
      <c r="A5" s="252" t="s">
        <v>0</v>
      </c>
      <c r="B5" s="252"/>
      <c r="C5" s="252"/>
      <c r="D5" s="252"/>
      <c r="E5" s="252"/>
      <c r="F5" s="252"/>
      <c r="G5" s="252"/>
      <c r="H5" s="252"/>
      <c r="I5" s="252"/>
      <c r="J5" s="252"/>
      <c r="K5" s="252"/>
    </row>
    <row r="6" spans="1:11" s="1" customFormat="1" ht="13.2">
      <c r="A6" s="236" t="s">
        <v>1</v>
      </c>
      <c r="B6" s="236" t="s">
        <v>2</v>
      </c>
      <c r="C6" s="236" t="s">
        <v>3</v>
      </c>
      <c r="D6" s="236" t="s">
        <v>4</v>
      </c>
      <c r="E6" s="236" t="s">
        <v>5</v>
      </c>
      <c r="F6" s="236" t="s">
        <v>6</v>
      </c>
      <c r="G6" s="236" t="s">
        <v>7</v>
      </c>
      <c r="H6" s="236" t="s">
        <v>8</v>
      </c>
      <c r="I6" s="236" t="s">
        <v>9</v>
      </c>
      <c r="J6" s="238" t="s">
        <v>10</v>
      </c>
      <c r="K6" s="239"/>
    </row>
    <row r="7" spans="1:11" s="4" customFormat="1" ht="13.2">
      <c r="A7" s="237"/>
      <c r="B7" s="237"/>
      <c r="C7" s="237"/>
      <c r="D7" s="237"/>
      <c r="E7" s="237"/>
      <c r="F7" s="237"/>
      <c r="G7" s="237"/>
      <c r="H7" s="237"/>
      <c r="I7" s="237"/>
      <c r="J7" s="2" t="s">
        <v>11</v>
      </c>
      <c r="K7" s="3" t="s">
        <v>12</v>
      </c>
    </row>
    <row r="8" spans="1:11" s="1" customFormat="1" ht="149.25" customHeight="1">
      <c r="A8" s="5">
        <v>1</v>
      </c>
      <c r="B8" s="6" t="s">
        <v>150</v>
      </c>
      <c r="C8" s="7" t="s">
        <v>151</v>
      </c>
      <c r="D8" s="5">
        <v>1</v>
      </c>
      <c r="E8" s="7" t="s">
        <v>13</v>
      </c>
      <c r="F8" s="8" t="s">
        <v>156</v>
      </c>
      <c r="G8" s="7" t="s">
        <v>14</v>
      </c>
      <c r="H8" s="10">
        <f>'ΠΡΟΜΕΤΡΗΣΗ '!J24</f>
        <v>14.699999999999998</v>
      </c>
      <c r="I8" s="10">
        <f>(0.19*27)+(3*0.28)+7.5</f>
        <v>13.469999999999999</v>
      </c>
      <c r="J8" s="10">
        <f>H8*I8</f>
        <v>198.00899999999996</v>
      </c>
      <c r="K8" s="11"/>
    </row>
    <row r="9" spans="1:11" s="4" customFormat="1" ht="110.4">
      <c r="A9" s="5">
        <v>2</v>
      </c>
      <c r="B9" s="6" t="s">
        <v>150</v>
      </c>
      <c r="C9" s="7" t="s">
        <v>152</v>
      </c>
      <c r="D9" s="5">
        <v>2</v>
      </c>
      <c r="E9" s="7" t="s">
        <v>153</v>
      </c>
      <c r="F9" s="8" t="s">
        <v>156</v>
      </c>
      <c r="G9" s="9" t="s">
        <v>14</v>
      </c>
      <c r="H9" s="10">
        <f>'ΠΡΟΜΕΤΡΗΣΗ '!J26</f>
        <v>6.3</v>
      </c>
      <c r="I9" s="10">
        <f>(27*0.19)+(3*0.28)+26.3</f>
        <v>32.270000000000003</v>
      </c>
      <c r="J9" s="10">
        <f>H9*I9</f>
        <v>203.30100000000002</v>
      </c>
      <c r="K9" s="11"/>
    </row>
    <row r="10" spans="1:11" s="4" customFormat="1" ht="57.75" customHeight="1">
      <c r="A10" s="5">
        <v>3</v>
      </c>
      <c r="B10" s="6" t="s">
        <v>75</v>
      </c>
      <c r="C10" s="7" t="s">
        <v>15</v>
      </c>
      <c r="D10" s="5">
        <v>3</v>
      </c>
      <c r="E10" s="7" t="s">
        <v>16</v>
      </c>
      <c r="F10" s="8" t="s">
        <v>157</v>
      </c>
      <c r="G10" s="9" t="s">
        <v>14</v>
      </c>
      <c r="H10" s="10">
        <f>'ΠΡΟΜΕΤΡΗΣΗ '!J42</f>
        <v>6.5345000000000004</v>
      </c>
      <c r="I10" s="10">
        <v>15.37</v>
      </c>
      <c r="J10" s="10">
        <f t="shared" ref="J10:J11" si="0">H10*I10</f>
        <v>100.435265</v>
      </c>
      <c r="K10" s="11"/>
    </row>
    <row r="11" spans="1:11" s="4" customFormat="1" ht="57.75" customHeight="1">
      <c r="A11" s="5">
        <v>4</v>
      </c>
      <c r="B11" s="6" t="s">
        <v>154</v>
      </c>
      <c r="C11" s="7" t="s">
        <v>155</v>
      </c>
      <c r="D11" s="5">
        <v>4</v>
      </c>
      <c r="E11" s="7" t="s">
        <v>17</v>
      </c>
      <c r="F11" s="8" t="s">
        <v>157</v>
      </c>
      <c r="G11" s="9" t="s">
        <v>14</v>
      </c>
      <c r="H11" s="10">
        <f>'ΠΡΟΜΕΤΡΗΣΗ '!J44</f>
        <v>6.0269999999999992</v>
      </c>
      <c r="I11" s="10">
        <v>16.47</v>
      </c>
      <c r="J11" s="10">
        <f t="shared" si="0"/>
        <v>99.264689999999987</v>
      </c>
      <c r="K11" s="11"/>
    </row>
    <row r="12" spans="1:11" s="1" customFormat="1" ht="13.2">
      <c r="A12" s="241"/>
      <c r="B12" s="242"/>
      <c r="C12" s="242"/>
      <c r="D12" s="242"/>
      <c r="E12" s="242"/>
      <c r="F12" s="242"/>
      <c r="G12" s="242"/>
      <c r="H12" s="242"/>
      <c r="I12" s="243"/>
      <c r="J12" s="12">
        <f>SUM(J8:J11)</f>
        <v>601.00995499999999</v>
      </c>
      <c r="K12" s="12">
        <f>J12</f>
        <v>601.00995499999999</v>
      </c>
    </row>
    <row r="13" spans="1:11" s="1" customFormat="1" ht="13.2">
      <c r="A13" s="13"/>
      <c r="B13" s="13"/>
      <c r="C13" s="13"/>
      <c r="D13" s="13"/>
      <c r="E13" s="13"/>
      <c r="F13" s="13"/>
      <c r="G13" s="13"/>
      <c r="H13" s="13"/>
      <c r="I13" s="13"/>
      <c r="J13" s="14"/>
      <c r="K13" s="14"/>
    </row>
    <row r="14" spans="1:11" s="1" customFormat="1" ht="13.2">
      <c r="A14" s="255" t="s">
        <v>106</v>
      </c>
      <c r="B14" s="256"/>
      <c r="C14" s="256"/>
      <c r="D14" s="256"/>
      <c r="E14" s="256"/>
      <c r="F14" s="256"/>
      <c r="G14" s="256"/>
      <c r="H14" s="256"/>
      <c r="I14" s="256"/>
      <c r="J14" s="256"/>
      <c r="K14" s="257"/>
    </row>
    <row r="15" spans="1:11" s="1" customFormat="1" ht="83.25" customHeight="1">
      <c r="A15" s="5">
        <v>5</v>
      </c>
      <c r="B15" s="6" t="s">
        <v>18</v>
      </c>
      <c r="C15" s="7" t="s">
        <v>19</v>
      </c>
      <c r="D15" s="5">
        <v>5</v>
      </c>
      <c r="E15" s="7" t="s">
        <v>20</v>
      </c>
      <c r="F15" s="8" t="s">
        <v>21</v>
      </c>
      <c r="G15" s="5" t="s">
        <v>22</v>
      </c>
      <c r="H15" s="10">
        <f>'ΠΡΟΜΕΤΡΗΣΗ '!J71</f>
        <v>63.019999999999996</v>
      </c>
      <c r="I15" s="10">
        <v>0.98</v>
      </c>
      <c r="J15" s="10">
        <f>H15*I15</f>
        <v>61.759599999999992</v>
      </c>
      <c r="K15" s="11"/>
    </row>
    <row r="16" spans="1:11" s="1" customFormat="1" ht="128.25" customHeight="1">
      <c r="A16" s="5">
        <v>6</v>
      </c>
      <c r="B16" s="6" t="s">
        <v>23</v>
      </c>
      <c r="C16" s="7" t="s">
        <v>24</v>
      </c>
      <c r="D16" s="5">
        <v>6</v>
      </c>
      <c r="E16" s="7" t="s">
        <v>25</v>
      </c>
      <c r="F16" s="8" t="s">
        <v>26</v>
      </c>
      <c r="G16" s="9" t="s">
        <v>14</v>
      </c>
      <c r="H16" s="10">
        <f>'ΠΡΟΜΕΤΡΗΣΗ '!J78</f>
        <v>4.1099999999999994</v>
      </c>
      <c r="I16" s="10">
        <v>82</v>
      </c>
      <c r="J16" s="10">
        <f>H16*I16</f>
        <v>337.02</v>
      </c>
      <c r="K16" s="11"/>
    </row>
    <row r="17" spans="1:15" s="1" customFormat="1" ht="128.25" customHeight="1">
      <c r="A17" s="5">
        <v>7</v>
      </c>
      <c r="B17" s="6" t="s">
        <v>129</v>
      </c>
      <c r="C17" s="7" t="s">
        <v>130</v>
      </c>
      <c r="D17" s="5">
        <v>7</v>
      </c>
      <c r="E17" s="7"/>
      <c r="F17" s="8"/>
      <c r="G17" s="9" t="s">
        <v>131</v>
      </c>
      <c r="H17" s="10">
        <f>'ΠΡΟΜΕΤΡΗΣΗ '!J83</f>
        <v>27.4</v>
      </c>
      <c r="I17" s="10">
        <v>54.15</v>
      </c>
      <c r="J17" s="10">
        <f>H17*I17</f>
        <v>1483.7099999999998</v>
      </c>
      <c r="K17" s="11"/>
    </row>
    <row r="18" spans="1:15" s="1" customFormat="1" ht="13.2">
      <c r="A18" s="241" t="s">
        <v>95</v>
      </c>
      <c r="B18" s="242"/>
      <c r="C18" s="242"/>
      <c r="D18" s="242"/>
      <c r="E18" s="242"/>
      <c r="F18" s="242"/>
      <c r="G18" s="242"/>
      <c r="H18" s="242"/>
      <c r="I18" s="243"/>
      <c r="J18" s="12">
        <f>SUM(J15:J17)</f>
        <v>1882.4895999999999</v>
      </c>
      <c r="K18" s="12">
        <f>J18</f>
        <v>1882.4895999999999</v>
      </c>
    </row>
    <row r="19" spans="1:15" s="34" customFormat="1" ht="13.2">
      <c r="A19" s="30"/>
      <c r="B19" s="31"/>
      <c r="C19" s="31"/>
      <c r="D19" s="31"/>
      <c r="E19" s="31"/>
      <c r="F19" s="31"/>
      <c r="G19" s="31"/>
      <c r="H19" s="31"/>
      <c r="I19" s="31"/>
      <c r="J19" s="32"/>
      <c r="K19" s="33"/>
    </row>
    <row r="20" spans="1:15" s="1" customFormat="1" ht="13.2">
      <c r="A20" s="255" t="s">
        <v>96</v>
      </c>
      <c r="B20" s="256"/>
      <c r="C20" s="256"/>
      <c r="D20" s="256"/>
      <c r="E20" s="256"/>
      <c r="F20" s="256"/>
      <c r="G20" s="256"/>
      <c r="H20" s="256"/>
      <c r="I20" s="256"/>
      <c r="J20" s="256"/>
      <c r="K20" s="257"/>
    </row>
    <row r="21" spans="1:15" s="1" customFormat="1" ht="13.2">
      <c r="A21" s="236" t="s">
        <v>1</v>
      </c>
      <c r="B21" s="236" t="s">
        <v>2</v>
      </c>
      <c r="C21" s="236" t="s">
        <v>3</v>
      </c>
      <c r="D21" s="236" t="s">
        <v>4</v>
      </c>
      <c r="E21" s="236" t="s">
        <v>5</v>
      </c>
      <c r="F21" s="236" t="s">
        <v>6</v>
      </c>
      <c r="G21" s="236" t="s">
        <v>7</v>
      </c>
      <c r="H21" s="236" t="s">
        <v>8</v>
      </c>
      <c r="I21" s="236" t="s">
        <v>9</v>
      </c>
      <c r="J21" s="238" t="s">
        <v>10</v>
      </c>
      <c r="K21" s="240"/>
    </row>
    <row r="22" spans="1:15" s="4" customFormat="1" ht="13.2">
      <c r="A22" s="237"/>
      <c r="B22" s="237"/>
      <c r="C22" s="237"/>
      <c r="D22" s="237"/>
      <c r="E22" s="237"/>
      <c r="F22" s="237"/>
      <c r="G22" s="237"/>
      <c r="H22" s="237"/>
      <c r="I22" s="237"/>
      <c r="J22" s="2" t="s">
        <v>11</v>
      </c>
      <c r="K22" s="3" t="s">
        <v>12</v>
      </c>
    </row>
    <row r="23" spans="1:15" s="1" customFormat="1" ht="78.75" customHeight="1">
      <c r="A23" s="5">
        <v>8</v>
      </c>
      <c r="B23" s="6" t="s">
        <v>110</v>
      </c>
      <c r="C23" s="7" t="s">
        <v>103</v>
      </c>
      <c r="D23" s="5">
        <v>8</v>
      </c>
      <c r="E23" s="7" t="s">
        <v>104</v>
      </c>
      <c r="F23" s="8"/>
      <c r="G23" s="9" t="s">
        <v>29</v>
      </c>
      <c r="H23" s="10">
        <f>'ΠΡΟΜΕΤΡΗΣΗ '!J88</f>
        <v>35</v>
      </c>
      <c r="I23" s="10">
        <v>4.5999999999999996</v>
      </c>
      <c r="J23" s="10">
        <f t="shared" ref="J23" si="1">H23*I23</f>
        <v>161</v>
      </c>
      <c r="K23" s="11"/>
    </row>
    <row r="24" spans="1:15" s="1" customFormat="1" ht="128.25" customHeight="1">
      <c r="A24" s="5">
        <v>9</v>
      </c>
      <c r="B24" s="6" t="s">
        <v>135</v>
      </c>
      <c r="C24" s="7"/>
      <c r="D24" s="5">
        <v>9</v>
      </c>
      <c r="E24" s="7" t="s">
        <v>149</v>
      </c>
      <c r="F24" s="8"/>
      <c r="G24" s="9" t="s">
        <v>136</v>
      </c>
      <c r="H24" s="10">
        <f>'ΠΡΟΜΕΤΡΗΣΗ '!J98</f>
        <v>8</v>
      </c>
      <c r="I24" s="10">
        <v>26.77</v>
      </c>
      <c r="J24" s="10">
        <f>H24*I24</f>
        <v>214.16</v>
      </c>
      <c r="K24" s="11"/>
    </row>
    <row r="25" spans="1:15" s="1" customFormat="1" ht="60.75" customHeight="1">
      <c r="A25" s="5">
        <v>10</v>
      </c>
      <c r="B25" s="6" t="s">
        <v>30</v>
      </c>
      <c r="C25" s="7" t="s">
        <v>42</v>
      </c>
      <c r="D25" s="5">
        <v>10</v>
      </c>
      <c r="E25" s="7" t="s">
        <v>31</v>
      </c>
      <c r="F25" s="8"/>
      <c r="G25" s="9" t="s">
        <v>29</v>
      </c>
      <c r="H25" s="10">
        <f>'ΠΡΟΜΕΤΡΗΣΗ '!J112</f>
        <v>7</v>
      </c>
      <c r="I25" s="10">
        <v>55.38</v>
      </c>
      <c r="J25" s="10">
        <f t="shared" ref="J25:J29" si="2">H25*I25</f>
        <v>387.66</v>
      </c>
      <c r="K25" s="11"/>
    </row>
    <row r="26" spans="1:15" s="1" customFormat="1" ht="60.75" customHeight="1">
      <c r="A26" s="5">
        <v>11</v>
      </c>
      <c r="B26" s="6" t="s">
        <v>132</v>
      </c>
      <c r="C26" s="7" t="s">
        <v>42</v>
      </c>
      <c r="D26" s="5">
        <v>11</v>
      </c>
      <c r="E26" s="7" t="s">
        <v>31</v>
      </c>
      <c r="F26" s="8"/>
      <c r="G26" s="9" t="s">
        <v>29</v>
      </c>
      <c r="H26" s="10">
        <f>'ΠΡΟΜΕΤΡΗΣΗ '!J120</f>
        <v>1</v>
      </c>
      <c r="I26" s="10">
        <v>69.14</v>
      </c>
      <c r="J26" s="10">
        <f t="shared" si="2"/>
        <v>69.14</v>
      </c>
      <c r="K26" s="235"/>
    </row>
    <row r="27" spans="1:15" s="1" customFormat="1" ht="60.75" customHeight="1">
      <c r="A27" s="5">
        <v>12</v>
      </c>
      <c r="B27" s="6" t="s">
        <v>133</v>
      </c>
      <c r="C27" s="7" t="s">
        <v>143</v>
      </c>
      <c r="D27" s="5">
        <v>12</v>
      </c>
      <c r="E27" s="7" t="s">
        <v>140</v>
      </c>
      <c r="F27" s="8" t="s">
        <v>141</v>
      </c>
      <c r="G27" s="9" t="s">
        <v>29</v>
      </c>
      <c r="H27" s="10">
        <f>'ΠΡΟΜΕΤΡΗΣΗ '!J130</f>
        <v>1</v>
      </c>
      <c r="I27" s="10">
        <v>100</v>
      </c>
      <c r="J27" s="10">
        <f t="shared" si="2"/>
        <v>100</v>
      </c>
      <c r="K27" s="11"/>
    </row>
    <row r="28" spans="1:15" s="1" customFormat="1" ht="60.75" customHeight="1">
      <c r="A28" s="5">
        <v>13</v>
      </c>
      <c r="B28" s="6" t="s">
        <v>138</v>
      </c>
      <c r="C28" s="7" t="s">
        <v>139</v>
      </c>
      <c r="D28" s="5">
        <v>13</v>
      </c>
      <c r="E28" s="7" t="s">
        <v>142</v>
      </c>
      <c r="F28" s="8"/>
      <c r="G28" s="9" t="s">
        <v>27</v>
      </c>
      <c r="H28" s="10">
        <v>13.26</v>
      </c>
      <c r="I28" s="10">
        <v>2.9</v>
      </c>
      <c r="J28" s="10">
        <f>H28*I28</f>
        <v>38.454000000000001</v>
      </c>
      <c r="K28" s="11"/>
    </row>
    <row r="29" spans="1:15" s="1" customFormat="1" ht="87" customHeight="1">
      <c r="A29" s="5">
        <v>14</v>
      </c>
      <c r="B29" s="6" t="s">
        <v>134</v>
      </c>
      <c r="C29" s="7" t="s">
        <v>144</v>
      </c>
      <c r="D29" s="5">
        <v>14</v>
      </c>
      <c r="E29" s="7" t="s">
        <v>145</v>
      </c>
      <c r="F29" s="8"/>
      <c r="G29" s="9" t="s">
        <v>29</v>
      </c>
      <c r="H29" s="10">
        <f>'ΠΡΟΜΕΤΡΗΣΗ '!J144</f>
        <v>1</v>
      </c>
      <c r="I29" s="10">
        <v>120</v>
      </c>
      <c r="J29" s="10">
        <f t="shared" si="2"/>
        <v>120</v>
      </c>
      <c r="K29" s="11"/>
    </row>
    <row r="30" spans="1:15" s="1" customFormat="1" ht="13.8" thickBot="1">
      <c r="A30" s="258" t="s">
        <v>97</v>
      </c>
      <c r="B30" s="259"/>
      <c r="C30" s="259"/>
      <c r="D30" s="259"/>
      <c r="E30" s="259"/>
      <c r="F30" s="259"/>
      <c r="G30" s="259"/>
      <c r="H30" s="259"/>
      <c r="I30" s="260"/>
      <c r="J30" s="15">
        <f>SUM(J23:J29)</f>
        <v>1090.4139999999998</v>
      </c>
      <c r="K30" s="269">
        <f>J30</f>
        <v>1090.4139999999998</v>
      </c>
      <c r="M30" s="35">
        <v>0.02</v>
      </c>
      <c r="N30" s="35">
        <v>0.01</v>
      </c>
    </row>
    <row r="31" spans="1:15" s="21" customFormat="1" ht="13.2">
      <c r="A31" s="16"/>
      <c r="B31" s="17" t="s">
        <v>32</v>
      </c>
      <c r="C31" s="18"/>
      <c r="D31" s="18"/>
      <c r="E31" s="18"/>
      <c r="F31" s="18"/>
      <c r="G31" s="18"/>
      <c r="H31" s="19"/>
      <c r="I31" s="19"/>
      <c r="J31" s="20"/>
      <c r="K31" s="270">
        <f>K30+K18+K12</f>
        <v>3573.9135549999996</v>
      </c>
      <c r="L31" s="195"/>
      <c r="O31" s="22"/>
    </row>
    <row r="32" spans="1:15" s="21" customFormat="1" ht="13.2">
      <c r="A32" s="5"/>
      <c r="B32" s="23" t="s">
        <v>33</v>
      </c>
      <c r="C32" s="23"/>
      <c r="D32" s="23"/>
      <c r="E32" s="23"/>
      <c r="F32" s="23"/>
      <c r="G32" s="23"/>
      <c r="H32" s="24"/>
      <c r="I32" s="24"/>
      <c r="J32" s="24"/>
      <c r="K32" s="271">
        <f>0.15*K31</f>
        <v>536.08703324999988</v>
      </c>
      <c r="L32" s="195"/>
    </row>
    <row r="33" spans="1:15" s="21" customFormat="1" ht="13.2">
      <c r="A33" s="3"/>
      <c r="B33" s="25" t="s">
        <v>34</v>
      </c>
      <c r="C33" s="26"/>
      <c r="D33" s="26"/>
      <c r="E33" s="26"/>
      <c r="F33" s="26"/>
      <c r="G33" s="26"/>
      <c r="H33" s="27"/>
      <c r="I33" s="27"/>
      <c r="J33" s="27"/>
      <c r="K33" s="272">
        <f>K31+K32</f>
        <v>4110.0005882499991</v>
      </c>
      <c r="L33" s="195"/>
      <c r="O33" s="22"/>
    </row>
    <row r="34" spans="1:15" s="197" customFormat="1" ht="13.2">
      <c r="A34" s="5"/>
      <c r="B34" s="210" t="s">
        <v>111</v>
      </c>
      <c r="C34" s="23"/>
      <c r="D34" s="23"/>
      <c r="E34" s="23"/>
      <c r="F34" s="23"/>
      <c r="G34" s="23"/>
      <c r="H34" s="24"/>
      <c r="I34" s="24"/>
      <c r="J34" s="24"/>
      <c r="K34" s="273"/>
      <c r="L34" s="196"/>
      <c r="O34" s="198"/>
    </row>
    <row r="35" spans="1:15" s="21" customFormat="1" ht="13.2">
      <c r="A35" s="211"/>
      <c r="B35" s="212" t="s">
        <v>34</v>
      </c>
      <c r="C35" s="212"/>
      <c r="D35" s="212"/>
      <c r="E35" s="212"/>
      <c r="F35" s="212"/>
      <c r="G35" s="212"/>
      <c r="H35" s="213"/>
      <c r="I35" s="213"/>
      <c r="J35" s="213"/>
      <c r="K35" s="274">
        <f>K34+K33</f>
        <v>4110.0005882499991</v>
      </c>
      <c r="L35" s="195"/>
    </row>
    <row r="36" spans="1:15" s="21" customFormat="1" ht="13.2">
      <c r="A36" s="5"/>
      <c r="B36" s="23" t="s">
        <v>35</v>
      </c>
      <c r="C36" s="23"/>
      <c r="D36" s="23"/>
      <c r="E36" s="23"/>
      <c r="F36" s="23"/>
      <c r="G36" s="23"/>
      <c r="H36" s="24"/>
      <c r="I36" s="24"/>
      <c r="J36" s="24"/>
      <c r="K36" s="271">
        <f>K35*0.17</f>
        <v>698.70010000249988</v>
      </c>
      <c r="L36" s="195"/>
    </row>
    <row r="37" spans="1:15" s="21" customFormat="1" ht="13.2">
      <c r="A37" s="3"/>
      <c r="B37" s="25" t="s">
        <v>36</v>
      </c>
      <c r="C37" s="26"/>
      <c r="D37" s="26"/>
      <c r="E37" s="26"/>
      <c r="F37" s="26"/>
      <c r="G37" s="26"/>
      <c r="H37" s="27"/>
      <c r="I37" s="27"/>
      <c r="J37" s="27"/>
      <c r="K37" s="272">
        <f>K36+K35</f>
        <v>4808.7006882524993</v>
      </c>
      <c r="L37" s="195"/>
      <c r="M37" s="21">
        <f>M35+M33</f>
        <v>0</v>
      </c>
      <c r="N37" s="21">
        <f>N35+N33</f>
        <v>0</v>
      </c>
    </row>
    <row r="38" spans="1:15" s="21" customFormat="1" ht="13.2">
      <c r="A38" s="5"/>
      <c r="B38" s="23" t="s">
        <v>37</v>
      </c>
      <c r="C38" s="23"/>
      <c r="D38" s="23"/>
      <c r="E38" s="23"/>
      <c r="F38" s="23"/>
      <c r="G38" s="23"/>
      <c r="H38" s="24"/>
      <c r="I38" s="24"/>
      <c r="J38" s="24"/>
      <c r="K38" s="28"/>
    </row>
    <row r="39" spans="1:15" s="1" customFormat="1" ht="13.2">
      <c r="A39" s="29"/>
      <c r="B39" s="29"/>
      <c r="G39" s="254"/>
      <c r="H39" s="254"/>
      <c r="I39" s="254"/>
      <c r="J39" s="254"/>
    </row>
    <row r="40" spans="1:15" s="1" customFormat="1" ht="13.2">
      <c r="A40" s="29"/>
      <c r="B40" s="209" t="s">
        <v>109</v>
      </c>
      <c r="G40" s="254" t="s">
        <v>98</v>
      </c>
      <c r="H40" s="254"/>
      <c r="I40" s="254"/>
      <c r="J40" s="254"/>
    </row>
    <row r="41" spans="1:15" s="1" customFormat="1" ht="13.2">
      <c r="A41" s="29"/>
      <c r="B41" s="29"/>
      <c r="G41" s="254"/>
      <c r="H41" s="254"/>
    </row>
    <row r="42" spans="1:15" s="1" customFormat="1" ht="13.2">
      <c r="A42" s="29"/>
    </row>
    <row r="43" spans="1:15" s="1" customFormat="1" ht="13.2">
      <c r="A43" s="29"/>
    </row>
    <row r="44" spans="1:15" s="1" customFormat="1" ht="13.2">
      <c r="A44" s="29"/>
      <c r="B44" s="216" t="s">
        <v>137</v>
      </c>
      <c r="G44" s="254" t="s">
        <v>38</v>
      </c>
      <c r="H44" s="254"/>
      <c r="I44" s="254"/>
      <c r="J44" s="254"/>
    </row>
    <row r="45" spans="1:15" s="1" customFormat="1" ht="13.2">
      <c r="A45" s="29"/>
      <c r="B45" s="199" t="s">
        <v>105</v>
      </c>
      <c r="G45" s="254" t="s">
        <v>39</v>
      </c>
      <c r="H45" s="254"/>
      <c r="I45" s="254"/>
      <c r="J45" s="254"/>
    </row>
    <row r="46" spans="1:15" s="1" customFormat="1" ht="13.2">
      <c r="A46" s="29"/>
      <c r="B46" s="29"/>
      <c r="G46" s="29"/>
      <c r="H46" s="29"/>
      <c r="I46" s="29"/>
      <c r="J46" s="29"/>
    </row>
    <row r="47" spans="1:15" s="1" customFormat="1" ht="13.2">
      <c r="A47" s="29"/>
      <c r="B47" s="29"/>
      <c r="G47" s="29"/>
      <c r="H47" s="29"/>
      <c r="I47" s="29"/>
      <c r="J47" s="29"/>
    </row>
    <row r="48" spans="1:15" s="1" customFormat="1" ht="13.2">
      <c r="A48" s="29"/>
    </row>
    <row r="49" spans="1:11" s="1" customFormat="1" ht="13.2">
      <c r="A49" s="29"/>
    </row>
    <row r="64" spans="1:11">
      <c r="A64"/>
      <c r="B64"/>
      <c r="C64"/>
      <c r="D64" s="1" t="s">
        <v>40</v>
      </c>
      <c r="E64"/>
      <c r="F64"/>
      <c r="G64"/>
      <c r="H64"/>
      <c r="I64"/>
      <c r="J64"/>
      <c r="K64"/>
    </row>
  </sheetData>
  <mergeCells count="36">
    <mergeCell ref="G45:J45"/>
    <mergeCell ref="A14:K14"/>
    <mergeCell ref="G39:J39"/>
    <mergeCell ref="G40:J40"/>
    <mergeCell ref="G41:H41"/>
    <mergeCell ref="G44:J44"/>
    <mergeCell ref="A30:I30"/>
    <mergeCell ref="A18:I18"/>
    <mergeCell ref="A20:K20"/>
    <mergeCell ref="A21:A22"/>
    <mergeCell ref="B21:B22"/>
    <mergeCell ref="C21:C22"/>
    <mergeCell ref="D21:D22"/>
    <mergeCell ref="E21:E22"/>
    <mergeCell ref="F21:F22"/>
    <mergeCell ref="G21:G22"/>
    <mergeCell ref="A1:K1"/>
    <mergeCell ref="A2:K2"/>
    <mergeCell ref="A4:B4"/>
    <mergeCell ref="H4:K4"/>
    <mergeCell ref="A5:K5"/>
    <mergeCell ref="A3:K3"/>
    <mergeCell ref="H6:H7"/>
    <mergeCell ref="I6:I7"/>
    <mergeCell ref="J6:K6"/>
    <mergeCell ref="H21:H22"/>
    <mergeCell ref="I21:I22"/>
    <mergeCell ref="J21:K21"/>
    <mergeCell ref="A12:I12"/>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sheetPr filterMode="1"/>
  <dimension ref="A1:N161"/>
  <sheetViews>
    <sheetView tabSelected="1" topLeftCell="A139" workbookViewId="0">
      <selection activeCell="E139" sqref="E139"/>
    </sheetView>
  </sheetViews>
  <sheetFormatPr defaultRowHeight="13.2"/>
  <cols>
    <col min="1" max="1" width="9.5546875" style="188" customWidth="1"/>
    <col min="2" max="2" width="9.88671875" style="193" customWidth="1"/>
    <col min="3" max="3" width="10" style="188" customWidth="1"/>
    <col min="4" max="4" width="9.33203125" style="188" customWidth="1"/>
    <col min="5" max="5" width="9" style="188" customWidth="1"/>
    <col min="6" max="6" width="12.6640625" style="188" customWidth="1"/>
    <col min="7" max="7" width="13.88671875" style="188" customWidth="1"/>
    <col min="8" max="8" width="9.109375" style="188" customWidth="1"/>
    <col min="9" max="9" width="9.5546875" style="188" customWidth="1"/>
    <col min="10" max="11" width="9" style="188" customWidth="1"/>
    <col min="12" max="12" width="11.44140625" style="39" customWidth="1"/>
    <col min="13" max="13" width="12" style="40" customWidth="1"/>
    <col min="14" max="246" width="9.109375" style="41"/>
    <col min="247" max="247" width="10.44140625" style="41" customWidth="1"/>
    <col min="248" max="248" width="8.88671875" style="41" customWidth="1"/>
    <col min="249" max="249" width="9.5546875" style="41" customWidth="1"/>
    <col min="250" max="250" width="9.44140625" style="41" bestFit="1" customWidth="1"/>
    <col min="251" max="251" width="10.5546875" style="41" customWidth="1"/>
    <col min="252" max="252" width="12.88671875" style="41" customWidth="1"/>
    <col min="253" max="253" width="11.5546875" style="41" customWidth="1"/>
    <col min="254" max="254" width="13.33203125" style="41" customWidth="1"/>
    <col min="255" max="255" width="9.33203125" style="41" customWidth="1"/>
    <col min="256" max="256" width="10" style="41" customWidth="1"/>
    <col min="257" max="257" width="12" style="41" customWidth="1"/>
    <col min="258" max="258" width="11.44140625" style="41" customWidth="1"/>
    <col min="259" max="259" width="9.109375" style="41"/>
    <col min="260" max="260" width="10.109375" style="41" customWidth="1"/>
    <col min="261" max="261" width="9.5546875" style="41" customWidth="1"/>
    <col min="262" max="262" width="11.6640625" style="41" customWidth="1"/>
    <col min="263" max="263" width="18.6640625" style="41" customWidth="1"/>
    <col min="264" max="502" width="9.109375" style="41"/>
    <col min="503" max="503" width="10.44140625" style="41" customWidth="1"/>
    <col min="504" max="504" width="8.88671875" style="41" customWidth="1"/>
    <col min="505" max="505" width="9.5546875" style="41" customWidth="1"/>
    <col min="506" max="506" width="9.44140625" style="41" bestFit="1" customWidth="1"/>
    <col min="507" max="507" width="10.5546875" style="41" customWidth="1"/>
    <col min="508" max="508" width="12.88671875" style="41" customWidth="1"/>
    <col min="509" max="509" width="11.5546875" style="41" customWidth="1"/>
    <col min="510" max="510" width="13.33203125" style="41" customWidth="1"/>
    <col min="511" max="511" width="9.33203125" style="41" customWidth="1"/>
    <col min="512" max="512" width="10" style="41" customWidth="1"/>
    <col min="513" max="513" width="12" style="41" customWidth="1"/>
    <col min="514" max="514" width="11.44140625" style="41" customWidth="1"/>
    <col min="515" max="515" width="9.109375" style="41"/>
    <col min="516" max="516" width="10.109375" style="41" customWidth="1"/>
    <col min="517" max="517" width="9.5546875" style="41" customWidth="1"/>
    <col min="518" max="518" width="11.6640625" style="41" customWidth="1"/>
    <col min="519" max="519" width="18.6640625" style="41" customWidth="1"/>
    <col min="520" max="758" width="9.109375" style="41"/>
    <col min="759" max="759" width="10.44140625" style="41" customWidth="1"/>
    <col min="760" max="760" width="8.88671875" style="41" customWidth="1"/>
    <col min="761" max="761" width="9.5546875" style="41" customWidth="1"/>
    <col min="762" max="762" width="9.44140625" style="41" bestFit="1" customWidth="1"/>
    <col min="763" max="763" width="10.5546875" style="41" customWidth="1"/>
    <col min="764" max="764" width="12.88671875" style="41" customWidth="1"/>
    <col min="765" max="765" width="11.5546875" style="41" customWidth="1"/>
    <col min="766" max="766" width="13.33203125" style="41" customWidth="1"/>
    <col min="767" max="767" width="9.33203125" style="41" customWidth="1"/>
    <col min="768" max="768" width="10" style="41" customWidth="1"/>
    <col min="769" max="769" width="12" style="41" customWidth="1"/>
    <col min="770" max="770" width="11.44140625" style="41" customWidth="1"/>
    <col min="771" max="771" width="9.109375" style="41"/>
    <col min="772" max="772" width="10.109375" style="41" customWidth="1"/>
    <col min="773" max="773" width="9.5546875" style="41" customWidth="1"/>
    <col min="774" max="774" width="11.6640625" style="41" customWidth="1"/>
    <col min="775" max="775" width="18.6640625" style="41" customWidth="1"/>
    <col min="776" max="1014" width="9.109375" style="41"/>
    <col min="1015" max="1015" width="10.44140625" style="41" customWidth="1"/>
    <col min="1016" max="1016" width="8.88671875" style="41" customWidth="1"/>
    <col min="1017" max="1017" width="9.5546875" style="41" customWidth="1"/>
    <col min="1018" max="1018" width="9.44140625" style="41" bestFit="1" customWidth="1"/>
    <col min="1019" max="1019" width="10.5546875" style="41" customWidth="1"/>
    <col min="1020" max="1020" width="12.88671875" style="41" customWidth="1"/>
    <col min="1021" max="1021" width="11.5546875" style="41" customWidth="1"/>
    <col min="1022" max="1022" width="13.33203125" style="41" customWidth="1"/>
    <col min="1023" max="1023" width="9.33203125" style="41" customWidth="1"/>
    <col min="1024" max="1024" width="10" style="41" customWidth="1"/>
    <col min="1025" max="1025" width="12" style="41" customWidth="1"/>
    <col min="1026" max="1026" width="11.44140625" style="41" customWidth="1"/>
    <col min="1027" max="1027" width="9.109375" style="41"/>
    <col min="1028" max="1028" width="10.109375" style="41" customWidth="1"/>
    <col min="1029" max="1029" width="9.5546875" style="41" customWidth="1"/>
    <col min="1030" max="1030" width="11.6640625" style="41" customWidth="1"/>
    <col min="1031" max="1031" width="18.6640625" style="41" customWidth="1"/>
    <col min="1032" max="1270" width="9.109375" style="41"/>
    <col min="1271" max="1271" width="10.44140625" style="41" customWidth="1"/>
    <col min="1272" max="1272" width="8.88671875" style="41" customWidth="1"/>
    <col min="1273" max="1273" width="9.5546875" style="41" customWidth="1"/>
    <col min="1274" max="1274" width="9.44140625" style="41" bestFit="1" customWidth="1"/>
    <col min="1275" max="1275" width="10.5546875" style="41" customWidth="1"/>
    <col min="1276" max="1276" width="12.88671875" style="41" customWidth="1"/>
    <col min="1277" max="1277" width="11.5546875" style="41" customWidth="1"/>
    <col min="1278" max="1278" width="13.33203125" style="41" customWidth="1"/>
    <col min="1279" max="1279" width="9.33203125" style="41" customWidth="1"/>
    <col min="1280" max="1280" width="10" style="41" customWidth="1"/>
    <col min="1281" max="1281" width="12" style="41" customWidth="1"/>
    <col min="1282" max="1282" width="11.44140625" style="41" customWidth="1"/>
    <col min="1283" max="1283" width="9.109375" style="41"/>
    <col min="1284" max="1284" width="10.109375" style="41" customWidth="1"/>
    <col min="1285" max="1285" width="9.5546875" style="41" customWidth="1"/>
    <col min="1286" max="1286" width="11.6640625" style="41" customWidth="1"/>
    <col min="1287" max="1287" width="18.6640625" style="41" customWidth="1"/>
    <col min="1288" max="1526" width="9.109375" style="41"/>
    <col min="1527" max="1527" width="10.44140625" style="41" customWidth="1"/>
    <col min="1528" max="1528" width="8.88671875" style="41" customWidth="1"/>
    <col min="1529" max="1529" width="9.5546875" style="41" customWidth="1"/>
    <col min="1530" max="1530" width="9.44140625" style="41" bestFit="1" customWidth="1"/>
    <col min="1531" max="1531" width="10.5546875" style="41" customWidth="1"/>
    <col min="1532" max="1532" width="12.88671875" style="41" customWidth="1"/>
    <col min="1533" max="1533" width="11.5546875" style="41" customWidth="1"/>
    <col min="1534" max="1534" width="13.33203125" style="41" customWidth="1"/>
    <col min="1535" max="1535" width="9.33203125" style="41" customWidth="1"/>
    <col min="1536" max="1536" width="10" style="41" customWidth="1"/>
    <col min="1537" max="1537" width="12" style="41" customWidth="1"/>
    <col min="1538" max="1538" width="11.44140625" style="41" customWidth="1"/>
    <col min="1539" max="1539" width="9.109375" style="41"/>
    <col min="1540" max="1540" width="10.109375" style="41" customWidth="1"/>
    <col min="1541" max="1541" width="9.5546875" style="41" customWidth="1"/>
    <col min="1542" max="1542" width="11.6640625" style="41" customWidth="1"/>
    <col min="1543" max="1543" width="18.6640625" style="41" customWidth="1"/>
    <col min="1544" max="1782" width="9.109375" style="41"/>
    <col min="1783" max="1783" width="10.44140625" style="41" customWidth="1"/>
    <col min="1784" max="1784" width="8.88671875" style="41" customWidth="1"/>
    <col min="1785" max="1785" width="9.5546875" style="41" customWidth="1"/>
    <col min="1786" max="1786" width="9.44140625" style="41" bestFit="1" customWidth="1"/>
    <col min="1787" max="1787" width="10.5546875" style="41" customWidth="1"/>
    <col min="1788" max="1788" width="12.88671875" style="41" customWidth="1"/>
    <col min="1789" max="1789" width="11.5546875" style="41" customWidth="1"/>
    <col min="1790" max="1790" width="13.33203125" style="41" customWidth="1"/>
    <col min="1791" max="1791" width="9.33203125" style="41" customWidth="1"/>
    <col min="1792" max="1792" width="10" style="41" customWidth="1"/>
    <col min="1793" max="1793" width="12" style="41" customWidth="1"/>
    <col min="1794" max="1794" width="11.44140625" style="41" customWidth="1"/>
    <col min="1795" max="1795" width="9.109375" style="41"/>
    <col min="1796" max="1796" width="10.109375" style="41" customWidth="1"/>
    <col min="1797" max="1797" width="9.5546875" style="41" customWidth="1"/>
    <col min="1798" max="1798" width="11.6640625" style="41" customWidth="1"/>
    <col min="1799" max="1799" width="18.6640625" style="41" customWidth="1"/>
    <col min="1800" max="2038" width="9.109375" style="41"/>
    <col min="2039" max="2039" width="10.44140625" style="41" customWidth="1"/>
    <col min="2040" max="2040" width="8.88671875" style="41" customWidth="1"/>
    <col min="2041" max="2041" width="9.5546875" style="41" customWidth="1"/>
    <col min="2042" max="2042" width="9.44140625" style="41" bestFit="1" customWidth="1"/>
    <col min="2043" max="2043" width="10.5546875" style="41" customWidth="1"/>
    <col min="2044" max="2044" width="12.88671875" style="41" customWidth="1"/>
    <col min="2045" max="2045" width="11.5546875" style="41" customWidth="1"/>
    <col min="2046" max="2046" width="13.33203125" style="41" customWidth="1"/>
    <col min="2047" max="2047" width="9.33203125" style="41" customWidth="1"/>
    <col min="2048" max="2048" width="10" style="41" customWidth="1"/>
    <col min="2049" max="2049" width="12" style="41" customWidth="1"/>
    <col min="2050" max="2050" width="11.44140625" style="41" customWidth="1"/>
    <col min="2051" max="2051" width="9.109375" style="41"/>
    <col min="2052" max="2052" width="10.109375" style="41" customWidth="1"/>
    <col min="2053" max="2053" width="9.5546875" style="41" customWidth="1"/>
    <col min="2054" max="2054" width="11.6640625" style="41" customWidth="1"/>
    <col min="2055" max="2055" width="18.6640625" style="41" customWidth="1"/>
    <col min="2056" max="2294" width="9.109375" style="41"/>
    <col min="2295" max="2295" width="10.44140625" style="41" customWidth="1"/>
    <col min="2296" max="2296" width="8.88671875" style="41" customWidth="1"/>
    <col min="2297" max="2297" width="9.5546875" style="41" customWidth="1"/>
    <col min="2298" max="2298" width="9.44140625" style="41" bestFit="1" customWidth="1"/>
    <col min="2299" max="2299" width="10.5546875" style="41" customWidth="1"/>
    <col min="2300" max="2300" width="12.88671875" style="41" customWidth="1"/>
    <col min="2301" max="2301" width="11.5546875" style="41" customWidth="1"/>
    <col min="2302" max="2302" width="13.33203125" style="41" customWidth="1"/>
    <col min="2303" max="2303" width="9.33203125" style="41" customWidth="1"/>
    <col min="2304" max="2304" width="10" style="41" customWidth="1"/>
    <col min="2305" max="2305" width="12" style="41" customWidth="1"/>
    <col min="2306" max="2306" width="11.44140625" style="41" customWidth="1"/>
    <col min="2307" max="2307" width="9.109375" style="41"/>
    <col min="2308" max="2308" width="10.109375" style="41" customWidth="1"/>
    <col min="2309" max="2309" width="9.5546875" style="41" customWidth="1"/>
    <col min="2310" max="2310" width="11.6640625" style="41" customWidth="1"/>
    <col min="2311" max="2311" width="18.6640625" style="41" customWidth="1"/>
    <col min="2312" max="2550" width="9.109375" style="41"/>
    <col min="2551" max="2551" width="10.44140625" style="41" customWidth="1"/>
    <col min="2552" max="2552" width="8.88671875" style="41" customWidth="1"/>
    <col min="2553" max="2553" width="9.5546875" style="41" customWidth="1"/>
    <col min="2554" max="2554" width="9.44140625" style="41" bestFit="1" customWidth="1"/>
    <col min="2555" max="2555" width="10.5546875" style="41" customWidth="1"/>
    <col min="2556" max="2556" width="12.88671875" style="41" customWidth="1"/>
    <col min="2557" max="2557" width="11.5546875" style="41" customWidth="1"/>
    <col min="2558" max="2558" width="13.33203125" style="41" customWidth="1"/>
    <col min="2559" max="2559" width="9.33203125" style="41" customWidth="1"/>
    <col min="2560" max="2560" width="10" style="41" customWidth="1"/>
    <col min="2561" max="2561" width="12" style="41" customWidth="1"/>
    <col min="2562" max="2562" width="11.44140625" style="41" customWidth="1"/>
    <col min="2563" max="2563" width="9.109375" style="41"/>
    <col min="2564" max="2564" width="10.109375" style="41" customWidth="1"/>
    <col min="2565" max="2565" width="9.5546875" style="41" customWidth="1"/>
    <col min="2566" max="2566" width="11.6640625" style="41" customWidth="1"/>
    <col min="2567" max="2567" width="18.6640625" style="41" customWidth="1"/>
    <col min="2568" max="2806" width="9.109375" style="41"/>
    <col min="2807" max="2807" width="10.44140625" style="41" customWidth="1"/>
    <col min="2808" max="2808" width="8.88671875" style="41" customWidth="1"/>
    <col min="2809" max="2809" width="9.5546875" style="41" customWidth="1"/>
    <col min="2810" max="2810" width="9.44140625" style="41" bestFit="1" customWidth="1"/>
    <col min="2811" max="2811" width="10.5546875" style="41" customWidth="1"/>
    <col min="2812" max="2812" width="12.88671875" style="41" customWidth="1"/>
    <col min="2813" max="2813" width="11.5546875" style="41" customWidth="1"/>
    <col min="2814" max="2814" width="13.33203125" style="41" customWidth="1"/>
    <col min="2815" max="2815" width="9.33203125" style="41" customWidth="1"/>
    <col min="2816" max="2816" width="10" style="41" customWidth="1"/>
    <col min="2817" max="2817" width="12" style="41" customWidth="1"/>
    <col min="2818" max="2818" width="11.44140625" style="41" customWidth="1"/>
    <col min="2819" max="2819" width="9.109375" style="41"/>
    <col min="2820" max="2820" width="10.109375" style="41" customWidth="1"/>
    <col min="2821" max="2821" width="9.5546875" style="41" customWidth="1"/>
    <col min="2822" max="2822" width="11.6640625" style="41" customWidth="1"/>
    <col min="2823" max="2823" width="18.6640625" style="41" customWidth="1"/>
    <col min="2824" max="3062" width="9.109375" style="41"/>
    <col min="3063" max="3063" width="10.44140625" style="41" customWidth="1"/>
    <col min="3064" max="3064" width="8.88671875" style="41" customWidth="1"/>
    <col min="3065" max="3065" width="9.5546875" style="41" customWidth="1"/>
    <col min="3066" max="3066" width="9.44140625" style="41" bestFit="1" customWidth="1"/>
    <col min="3067" max="3067" width="10.5546875" style="41" customWidth="1"/>
    <col min="3068" max="3068" width="12.88671875" style="41" customWidth="1"/>
    <col min="3069" max="3069" width="11.5546875" style="41" customWidth="1"/>
    <col min="3070" max="3070" width="13.33203125" style="41" customWidth="1"/>
    <col min="3071" max="3071" width="9.33203125" style="41" customWidth="1"/>
    <col min="3072" max="3072" width="10" style="41" customWidth="1"/>
    <col min="3073" max="3073" width="12" style="41" customWidth="1"/>
    <col min="3074" max="3074" width="11.44140625" style="41" customWidth="1"/>
    <col min="3075" max="3075" width="9.109375" style="41"/>
    <col min="3076" max="3076" width="10.109375" style="41" customWidth="1"/>
    <col min="3077" max="3077" width="9.5546875" style="41" customWidth="1"/>
    <col min="3078" max="3078" width="11.6640625" style="41" customWidth="1"/>
    <col min="3079" max="3079" width="18.6640625" style="41" customWidth="1"/>
    <col min="3080" max="3318" width="9.109375" style="41"/>
    <col min="3319" max="3319" width="10.44140625" style="41" customWidth="1"/>
    <col min="3320" max="3320" width="8.88671875" style="41" customWidth="1"/>
    <col min="3321" max="3321" width="9.5546875" style="41" customWidth="1"/>
    <col min="3322" max="3322" width="9.44140625" style="41" bestFit="1" customWidth="1"/>
    <col min="3323" max="3323" width="10.5546875" style="41" customWidth="1"/>
    <col min="3324" max="3324" width="12.88671875" style="41" customWidth="1"/>
    <col min="3325" max="3325" width="11.5546875" style="41" customWidth="1"/>
    <col min="3326" max="3326" width="13.33203125" style="41" customWidth="1"/>
    <col min="3327" max="3327" width="9.33203125" style="41" customWidth="1"/>
    <col min="3328" max="3328" width="10" style="41" customWidth="1"/>
    <col min="3329" max="3329" width="12" style="41" customWidth="1"/>
    <col min="3330" max="3330" width="11.44140625" style="41" customWidth="1"/>
    <col min="3331" max="3331" width="9.109375" style="41"/>
    <col min="3332" max="3332" width="10.109375" style="41" customWidth="1"/>
    <col min="3333" max="3333" width="9.5546875" style="41" customWidth="1"/>
    <col min="3334" max="3334" width="11.6640625" style="41" customWidth="1"/>
    <col min="3335" max="3335" width="18.6640625" style="41" customWidth="1"/>
    <col min="3336" max="3574" width="9.109375" style="41"/>
    <col min="3575" max="3575" width="10.44140625" style="41" customWidth="1"/>
    <col min="3576" max="3576" width="8.88671875" style="41" customWidth="1"/>
    <col min="3577" max="3577" width="9.5546875" style="41" customWidth="1"/>
    <col min="3578" max="3578" width="9.44140625" style="41" bestFit="1" customWidth="1"/>
    <col min="3579" max="3579" width="10.5546875" style="41" customWidth="1"/>
    <col min="3580" max="3580" width="12.88671875" style="41" customWidth="1"/>
    <col min="3581" max="3581" width="11.5546875" style="41" customWidth="1"/>
    <col min="3582" max="3582" width="13.33203125" style="41" customWidth="1"/>
    <col min="3583" max="3583" width="9.33203125" style="41" customWidth="1"/>
    <col min="3584" max="3584" width="10" style="41" customWidth="1"/>
    <col min="3585" max="3585" width="12" style="41" customWidth="1"/>
    <col min="3586" max="3586" width="11.44140625" style="41" customWidth="1"/>
    <col min="3587" max="3587" width="9.109375" style="41"/>
    <col min="3588" max="3588" width="10.109375" style="41" customWidth="1"/>
    <col min="3589" max="3589" width="9.5546875" style="41" customWidth="1"/>
    <col min="3590" max="3590" width="11.6640625" style="41" customWidth="1"/>
    <col min="3591" max="3591" width="18.6640625" style="41" customWidth="1"/>
    <col min="3592" max="3830" width="9.109375" style="41"/>
    <col min="3831" max="3831" width="10.44140625" style="41" customWidth="1"/>
    <col min="3832" max="3832" width="8.88671875" style="41" customWidth="1"/>
    <col min="3833" max="3833" width="9.5546875" style="41" customWidth="1"/>
    <col min="3834" max="3834" width="9.44140625" style="41" bestFit="1" customWidth="1"/>
    <col min="3835" max="3835" width="10.5546875" style="41" customWidth="1"/>
    <col min="3836" max="3836" width="12.88671875" style="41" customWidth="1"/>
    <col min="3837" max="3837" width="11.5546875" style="41" customWidth="1"/>
    <col min="3838" max="3838" width="13.33203125" style="41" customWidth="1"/>
    <col min="3839" max="3839" width="9.33203125" style="41" customWidth="1"/>
    <col min="3840" max="3840" width="10" style="41" customWidth="1"/>
    <col min="3841" max="3841" width="12" style="41" customWidth="1"/>
    <col min="3842" max="3842" width="11.44140625" style="41" customWidth="1"/>
    <col min="3843" max="3843" width="9.109375" style="41"/>
    <col min="3844" max="3844" width="10.109375" style="41" customWidth="1"/>
    <col min="3845" max="3845" width="9.5546875" style="41" customWidth="1"/>
    <col min="3846" max="3846" width="11.6640625" style="41" customWidth="1"/>
    <col min="3847" max="3847" width="18.6640625" style="41" customWidth="1"/>
    <col min="3848" max="4086" width="9.109375" style="41"/>
    <col min="4087" max="4087" width="10.44140625" style="41" customWidth="1"/>
    <col min="4088" max="4088" width="8.88671875" style="41" customWidth="1"/>
    <col min="4089" max="4089" width="9.5546875" style="41" customWidth="1"/>
    <col min="4090" max="4090" width="9.44140625" style="41" bestFit="1" customWidth="1"/>
    <col min="4091" max="4091" width="10.5546875" style="41" customWidth="1"/>
    <col min="4092" max="4092" width="12.88671875" style="41" customWidth="1"/>
    <col min="4093" max="4093" width="11.5546875" style="41" customWidth="1"/>
    <col min="4094" max="4094" width="13.33203125" style="41" customWidth="1"/>
    <col min="4095" max="4095" width="9.33203125" style="41" customWidth="1"/>
    <col min="4096" max="4096" width="10" style="41" customWidth="1"/>
    <col min="4097" max="4097" width="12" style="41" customWidth="1"/>
    <col min="4098" max="4098" width="11.44140625" style="41" customWidth="1"/>
    <col min="4099" max="4099" width="9.109375" style="41"/>
    <col min="4100" max="4100" width="10.109375" style="41" customWidth="1"/>
    <col min="4101" max="4101" width="9.5546875" style="41" customWidth="1"/>
    <col min="4102" max="4102" width="11.6640625" style="41" customWidth="1"/>
    <col min="4103" max="4103" width="18.6640625" style="41" customWidth="1"/>
    <col min="4104" max="4342" width="9.109375" style="41"/>
    <col min="4343" max="4343" width="10.44140625" style="41" customWidth="1"/>
    <col min="4344" max="4344" width="8.88671875" style="41" customWidth="1"/>
    <col min="4345" max="4345" width="9.5546875" style="41" customWidth="1"/>
    <col min="4346" max="4346" width="9.44140625" style="41" bestFit="1" customWidth="1"/>
    <col min="4347" max="4347" width="10.5546875" style="41" customWidth="1"/>
    <col min="4348" max="4348" width="12.88671875" style="41" customWidth="1"/>
    <col min="4349" max="4349" width="11.5546875" style="41" customWidth="1"/>
    <col min="4350" max="4350" width="13.33203125" style="41" customWidth="1"/>
    <col min="4351" max="4351" width="9.33203125" style="41" customWidth="1"/>
    <col min="4352" max="4352" width="10" style="41" customWidth="1"/>
    <col min="4353" max="4353" width="12" style="41" customWidth="1"/>
    <col min="4354" max="4354" width="11.44140625" style="41" customWidth="1"/>
    <col min="4355" max="4355" width="9.109375" style="41"/>
    <col min="4356" max="4356" width="10.109375" style="41" customWidth="1"/>
    <col min="4357" max="4357" width="9.5546875" style="41" customWidth="1"/>
    <col min="4358" max="4358" width="11.6640625" style="41" customWidth="1"/>
    <col min="4359" max="4359" width="18.6640625" style="41" customWidth="1"/>
    <col min="4360" max="4598" width="9.109375" style="41"/>
    <col min="4599" max="4599" width="10.44140625" style="41" customWidth="1"/>
    <col min="4600" max="4600" width="8.88671875" style="41" customWidth="1"/>
    <col min="4601" max="4601" width="9.5546875" style="41" customWidth="1"/>
    <col min="4602" max="4602" width="9.44140625" style="41" bestFit="1" customWidth="1"/>
    <col min="4603" max="4603" width="10.5546875" style="41" customWidth="1"/>
    <col min="4604" max="4604" width="12.88671875" style="41" customWidth="1"/>
    <col min="4605" max="4605" width="11.5546875" style="41" customWidth="1"/>
    <col min="4606" max="4606" width="13.33203125" style="41" customWidth="1"/>
    <col min="4607" max="4607" width="9.33203125" style="41" customWidth="1"/>
    <col min="4608" max="4608" width="10" style="41" customWidth="1"/>
    <col min="4609" max="4609" width="12" style="41" customWidth="1"/>
    <col min="4610" max="4610" width="11.44140625" style="41" customWidth="1"/>
    <col min="4611" max="4611" width="9.109375" style="41"/>
    <col min="4612" max="4612" width="10.109375" style="41" customWidth="1"/>
    <col min="4613" max="4613" width="9.5546875" style="41" customWidth="1"/>
    <col min="4614" max="4614" width="11.6640625" style="41" customWidth="1"/>
    <col min="4615" max="4615" width="18.6640625" style="41" customWidth="1"/>
    <col min="4616" max="4854" width="9.109375" style="41"/>
    <col min="4855" max="4855" width="10.44140625" style="41" customWidth="1"/>
    <col min="4856" max="4856" width="8.88671875" style="41" customWidth="1"/>
    <col min="4857" max="4857" width="9.5546875" style="41" customWidth="1"/>
    <col min="4858" max="4858" width="9.44140625" style="41" bestFit="1" customWidth="1"/>
    <col min="4859" max="4859" width="10.5546875" style="41" customWidth="1"/>
    <col min="4860" max="4860" width="12.88671875" style="41" customWidth="1"/>
    <col min="4861" max="4861" width="11.5546875" style="41" customWidth="1"/>
    <col min="4862" max="4862" width="13.33203125" style="41" customWidth="1"/>
    <col min="4863" max="4863" width="9.33203125" style="41" customWidth="1"/>
    <col min="4864" max="4864" width="10" style="41" customWidth="1"/>
    <col min="4865" max="4865" width="12" style="41" customWidth="1"/>
    <col min="4866" max="4866" width="11.44140625" style="41" customWidth="1"/>
    <col min="4867" max="4867" width="9.109375" style="41"/>
    <col min="4868" max="4868" width="10.109375" style="41" customWidth="1"/>
    <col min="4869" max="4869" width="9.5546875" style="41" customWidth="1"/>
    <col min="4870" max="4870" width="11.6640625" style="41" customWidth="1"/>
    <col min="4871" max="4871" width="18.6640625" style="41" customWidth="1"/>
    <col min="4872" max="5110" width="9.109375" style="41"/>
    <col min="5111" max="5111" width="10.44140625" style="41" customWidth="1"/>
    <col min="5112" max="5112" width="8.88671875" style="41" customWidth="1"/>
    <col min="5113" max="5113" width="9.5546875" style="41" customWidth="1"/>
    <col min="5114" max="5114" width="9.44140625" style="41" bestFit="1" customWidth="1"/>
    <col min="5115" max="5115" width="10.5546875" style="41" customWidth="1"/>
    <col min="5116" max="5116" width="12.88671875" style="41" customWidth="1"/>
    <col min="5117" max="5117" width="11.5546875" style="41" customWidth="1"/>
    <col min="5118" max="5118" width="13.33203125" style="41" customWidth="1"/>
    <col min="5119" max="5119" width="9.33203125" style="41" customWidth="1"/>
    <col min="5120" max="5120" width="10" style="41" customWidth="1"/>
    <col min="5121" max="5121" width="12" style="41" customWidth="1"/>
    <col min="5122" max="5122" width="11.44140625" style="41" customWidth="1"/>
    <col min="5123" max="5123" width="9.109375" style="41"/>
    <col min="5124" max="5124" width="10.109375" style="41" customWidth="1"/>
    <col min="5125" max="5125" width="9.5546875" style="41" customWidth="1"/>
    <col min="5126" max="5126" width="11.6640625" style="41" customWidth="1"/>
    <col min="5127" max="5127" width="18.6640625" style="41" customWidth="1"/>
    <col min="5128" max="5366" width="9.109375" style="41"/>
    <col min="5367" max="5367" width="10.44140625" style="41" customWidth="1"/>
    <col min="5368" max="5368" width="8.88671875" style="41" customWidth="1"/>
    <col min="5369" max="5369" width="9.5546875" style="41" customWidth="1"/>
    <col min="5370" max="5370" width="9.44140625" style="41" bestFit="1" customWidth="1"/>
    <col min="5371" max="5371" width="10.5546875" style="41" customWidth="1"/>
    <col min="5372" max="5372" width="12.88671875" style="41" customWidth="1"/>
    <col min="5373" max="5373" width="11.5546875" style="41" customWidth="1"/>
    <col min="5374" max="5374" width="13.33203125" style="41" customWidth="1"/>
    <col min="5375" max="5375" width="9.33203125" style="41" customWidth="1"/>
    <col min="5376" max="5376" width="10" style="41" customWidth="1"/>
    <col min="5377" max="5377" width="12" style="41" customWidth="1"/>
    <col min="5378" max="5378" width="11.44140625" style="41" customWidth="1"/>
    <col min="5379" max="5379" width="9.109375" style="41"/>
    <col min="5380" max="5380" width="10.109375" style="41" customWidth="1"/>
    <col min="5381" max="5381" width="9.5546875" style="41" customWidth="1"/>
    <col min="5382" max="5382" width="11.6640625" style="41" customWidth="1"/>
    <col min="5383" max="5383" width="18.6640625" style="41" customWidth="1"/>
    <col min="5384" max="5622" width="9.109375" style="41"/>
    <col min="5623" max="5623" width="10.44140625" style="41" customWidth="1"/>
    <col min="5624" max="5624" width="8.88671875" style="41" customWidth="1"/>
    <col min="5625" max="5625" width="9.5546875" style="41" customWidth="1"/>
    <col min="5626" max="5626" width="9.44140625" style="41" bestFit="1" customWidth="1"/>
    <col min="5627" max="5627" width="10.5546875" style="41" customWidth="1"/>
    <col min="5628" max="5628" width="12.88671875" style="41" customWidth="1"/>
    <col min="5629" max="5629" width="11.5546875" style="41" customWidth="1"/>
    <col min="5630" max="5630" width="13.33203125" style="41" customWidth="1"/>
    <col min="5631" max="5631" width="9.33203125" style="41" customWidth="1"/>
    <col min="5632" max="5632" width="10" style="41" customWidth="1"/>
    <col min="5633" max="5633" width="12" style="41" customWidth="1"/>
    <col min="5634" max="5634" width="11.44140625" style="41" customWidth="1"/>
    <col min="5635" max="5635" width="9.109375" style="41"/>
    <col min="5636" max="5636" width="10.109375" style="41" customWidth="1"/>
    <col min="5637" max="5637" width="9.5546875" style="41" customWidth="1"/>
    <col min="5638" max="5638" width="11.6640625" style="41" customWidth="1"/>
    <col min="5639" max="5639" width="18.6640625" style="41" customWidth="1"/>
    <col min="5640" max="5878" width="9.109375" style="41"/>
    <col min="5879" max="5879" width="10.44140625" style="41" customWidth="1"/>
    <col min="5880" max="5880" width="8.88671875" style="41" customWidth="1"/>
    <col min="5881" max="5881" width="9.5546875" style="41" customWidth="1"/>
    <col min="5882" max="5882" width="9.44140625" style="41" bestFit="1" customWidth="1"/>
    <col min="5883" max="5883" width="10.5546875" style="41" customWidth="1"/>
    <col min="5884" max="5884" width="12.88671875" style="41" customWidth="1"/>
    <col min="5885" max="5885" width="11.5546875" style="41" customWidth="1"/>
    <col min="5886" max="5886" width="13.33203125" style="41" customWidth="1"/>
    <col min="5887" max="5887" width="9.33203125" style="41" customWidth="1"/>
    <col min="5888" max="5888" width="10" style="41" customWidth="1"/>
    <col min="5889" max="5889" width="12" style="41" customWidth="1"/>
    <col min="5890" max="5890" width="11.44140625" style="41" customWidth="1"/>
    <col min="5891" max="5891" width="9.109375" style="41"/>
    <col min="5892" max="5892" width="10.109375" style="41" customWidth="1"/>
    <col min="5893" max="5893" width="9.5546875" style="41" customWidth="1"/>
    <col min="5894" max="5894" width="11.6640625" style="41" customWidth="1"/>
    <col min="5895" max="5895" width="18.6640625" style="41" customWidth="1"/>
    <col min="5896" max="6134" width="9.109375" style="41"/>
    <col min="6135" max="6135" width="10.44140625" style="41" customWidth="1"/>
    <col min="6136" max="6136" width="8.88671875" style="41" customWidth="1"/>
    <col min="6137" max="6137" width="9.5546875" style="41" customWidth="1"/>
    <col min="6138" max="6138" width="9.44140625" style="41" bestFit="1" customWidth="1"/>
    <col min="6139" max="6139" width="10.5546875" style="41" customWidth="1"/>
    <col min="6140" max="6140" width="12.88671875" style="41" customWidth="1"/>
    <col min="6141" max="6141" width="11.5546875" style="41" customWidth="1"/>
    <col min="6142" max="6142" width="13.33203125" style="41" customWidth="1"/>
    <col min="6143" max="6143" width="9.33203125" style="41" customWidth="1"/>
    <col min="6144" max="6144" width="10" style="41" customWidth="1"/>
    <col min="6145" max="6145" width="12" style="41" customWidth="1"/>
    <col min="6146" max="6146" width="11.44140625" style="41" customWidth="1"/>
    <col min="6147" max="6147" width="9.109375" style="41"/>
    <col min="6148" max="6148" width="10.109375" style="41" customWidth="1"/>
    <col min="6149" max="6149" width="9.5546875" style="41" customWidth="1"/>
    <col min="6150" max="6150" width="11.6640625" style="41" customWidth="1"/>
    <col min="6151" max="6151" width="18.6640625" style="41" customWidth="1"/>
    <col min="6152" max="6390" width="9.109375" style="41"/>
    <col min="6391" max="6391" width="10.44140625" style="41" customWidth="1"/>
    <col min="6392" max="6392" width="8.88671875" style="41" customWidth="1"/>
    <col min="6393" max="6393" width="9.5546875" style="41" customWidth="1"/>
    <col min="6394" max="6394" width="9.44140625" style="41" bestFit="1" customWidth="1"/>
    <col min="6395" max="6395" width="10.5546875" style="41" customWidth="1"/>
    <col min="6396" max="6396" width="12.88671875" style="41" customWidth="1"/>
    <col min="6397" max="6397" width="11.5546875" style="41" customWidth="1"/>
    <col min="6398" max="6398" width="13.33203125" style="41" customWidth="1"/>
    <col min="6399" max="6399" width="9.33203125" style="41" customWidth="1"/>
    <col min="6400" max="6400" width="10" style="41" customWidth="1"/>
    <col min="6401" max="6401" width="12" style="41" customWidth="1"/>
    <col min="6402" max="6402" width="11.44140625" style="41" customWidth="1"/>
    <col min="6403" max="6403" width="9.109375" style="41"/>
    <col min="6404" max="6404" width="10.109375" style="41" customWidth="1"/>
    <col min="6405" max="6405" width="9.5546875" style="41" customWidth="1"/>
    <col min="6406" max="6406" width="11.6640625" style="41" customWidth="1"/>
    <col min="6407" max="6407" width="18.6640625" style="41" customWidth="1"/>
    <col min="6408" max="6646" width="9.109375" style="41"/>
    <col min="6647" max="6647" width="10.44140625" style="41" customWidth="1"/>
    <col min="6648" max="6648" width="8.88671875" style="41" customWidth="1"/>
    <col min="6649" max="6649" width="9.5546875" style="41" customWidth="1"/>
    <col min="6650" max="6650" width="9.44140625" style="41" bestFit="1" customWidth="1"/>
    <col min="6651" max="6651" width="10.5546875" style="41" customWidth="1"/>
    <col min="6652" max="6652" width="12.88671875" style="41" customWidth="1"/>
    <col min="6653" max="6653" width="11.5546875" style="41" customWidth="1"/>
    <col min="6654" max="6654" width="13.33203125" style="41" customWidth="1"/>
    <col min="6655" max="6655" width="9.33203125" style="41" customWidth="1"/>
    <col min="6656" max="6656" width="10" style="41" customWidth="1"/>
    <col min="6657" max="6657" width="12" style="41" customWidth="1"/>
    <col min="6658" max="6658" width="11.44140625" style="41" customWidth="1"/>
    <col min="6659" max="6659" width="9.109375" style="41"/>
    <col min="6660" max="6660" width="10.109375" style="41" customWidth="1"/>
    <col min="6661" max="6661" width="9.5546875" style="41" customWidth="1"/>
    <col min="6662" max="6662" width="11.6640625" style="41" customWidth="1"/>
    <col min="6663" max="6663" width="18.6640625" style="41" customWidth="1"/>
    <col min="6664" max="6902" width="9.109375" style="41"/>
    <col min="6903" max="6903" width="10.44140625" style="41" customWidth="1"/>
    <col min="6904" max="6904" width="8.88671875" style="41" customWidth="1"/>
    <col min="6905" max="6905" width="9.5546875" style="41" customWidth="1"/>
    <col min="6906" max="6906" width="9.44140625" style="41" bestFit="1" customWidth="1"/>
    <col min="6907" max="6907" width="10.5546875" style="41" customWidth="1"/>
    <col min="6908" max="6908" width="12.88671875" style="41" customWidth="1"/>
    <col min="6909" max="6909" width="11.5546875" style="41" customWidth="1"/>
    <col min="6910" max="6910" width="13.33203125" style="41" customWidth="1"/>
    <col min="6911" max="6911" width="9.33203125" style="41" customWidth="1"/>
    <col min="6912" max="6912" width="10" style="41" customWidth="1"/>
    <col min="6913" max="6913" width="12" style="41" customWidth="1"/>
    <col min="6914" max="6914" width="11.44140625" style="41" customWidth="1"/>
    <col min="6915" max="6915" width="9.109375" style="41"/>
    <col min="6916" max="6916" width="10.109375" style="41" customWidth="1"/>
    <col min="6917" max="6917" width="9.5546875" style="41" customWidth="1"/>
    <col min="6918" max="6918" width="11.6640625" style="41" customWidth="1"/>
    <col min="6919" max="6919" width="18.6640625" style="41" customWidth="1"/>
    <col min="6920" max="7158" width="9.109375" style="41"/>
    <col min="7159" max="7159" width="10.44140625" style="41" customWidth="1"/>
    <col min="7160" max="7160" width="8.88671875" style="41" customWidth="1"/>
    <col min="7161" max="7161" width="9.5546875" style="41" customWidth="1"/>
    <col min="7162" max="7162" width="9.44140625" style="41" bestFit="1" customWidth="1"/>
    <col min="7163" max="7163" width="10.5546875" style="41" customWidth="1"/>
    <col min="7164" max="7164" width="12.88671875" style="41" customWidth="1"/>
    <col min="7165" max="7165" width="11.5546875" style="41" customWidth="1"/>
    <col min="7166" max="7166" width="13.33203125" style="41" customWidth="1"/>
    <col min="7167" max="7167" width="9.33203125" style="41" customWidth="1"/>
    <col min="7168" max="7168" width="10" style="41" customWidth="1"/>
    <col min="7169" max="7169" width="12" style="41" customWidth="1"/>
    <col min="7170" max="7170" width="11.44140625" style="41" customWidth="1"/>
    <col min="7171" max="7171" width="9.109375" style="41"/>
    <col min="7172" max="7172" width="10.109375" style="41" customWidth="1"/>
    <col min="7173" max="7173" width="9.5546875" style="41" customWidth="1"/>
    <col min="7174" max="7174" width="11.6640625" style="41" customWidth="1"/>
    <col min="7175" max="7175" width="18.6640625" style="41" customWidth="1"/>
    <col min="7176" max="7414" width="9.109375" style="41"/>
    <col min="7415" max="7415" width="10.44140625" style="41" customWidth="1"/>
    <col min="7416" max="7416" width="8.88671875" style="41" customWidth="1"/>
    <col min="7417" max="7417" width="9.5546875" style="41" customWidth="1"/>
    <col min="7418" max="7418" width="9.44140625" style="41" bestFit="1" customWidth="1"/>
    <col min="7419" max="7419" width="10.5546875" style="41" customWidth="1"/>
    <col min="7420" max="7420" width="12.88671875" style="41" customWidth="1"/>
    <col min="7421" max="7421" width="11.5546875" style="41" customWidth="1"/>
    <col min="7422" max="7422" width="13.33203125" style="41" customWidth="1"/>
    <col min="7423" max="7423" width="9.33203125" style="41" customWidth="1"/>
    <col min="7424" max="7424" width="10" style="41" customWidth="1"/>
    <col min="7425" max="7425" width="12" style="41" customWidth="1"/>
    <col min="7426" max="7426" width="11.44140625" style="41" customWidth="1"/>
    <col min="7427" max="7427" width="9.109375" style="41"/>
    <col min="7428" max="7428" width="10.109375" style="41" customWidth="1"/>
    <col min="7429" max="7429" width="9.5546875" style="41" customWidth="1"/>
    <col min="7430" max="7430" width="11.6640625" style="41" customWidth="1"/>
    <col min="7431" max="7431" width="18.6640625" style="41" customWidth="1"/>
    <col min="7432" max="7670" width="9.109375" style="41"/>
    <col min="7671" max="7671" width="10.44140625" style="41" customWidth="1"/>
    <col min="7672" max="7672" width="8.88671875" style="41" customWidth="1"/>
    <col min="7673" max="7673" width="9.5546875" style="41" customWidth="1"/>
    <col min="7674" max="7674" width="9.44140625" style="41" bestFit="1" customWidth="1"/>
    <col min="7675" max="7675" width="10.5546875" style="41" customWidth="1"/>
    <col min="7676" max="7676" width="12.88671875" style="41" customWidth="1"/>
    <col min="7677" max="7677" width="11.5546875" style="41" customWidth="1"/>
    <col min="7678" max="7678" width="13.33203125" style="41" customWidth="1"/>
    <col min="7679" max="7679" width="9.33203125" style="41" customWidth="1"/>
    <col min="7680" max="7680" width="10" style="41" customWidth="1"/>
    <col min="7681" max="7681" width="12" style="41" customWidth="1"/>
    <col min="7682" max="7682" width="11.44140625" style="41" customWidth="1"/>
    <col min="7683" max="7683" width="9.109375" style="41"/>
    <col min="7684" max="7684" width="10.109375" style="41" customWidth="1"/>
    <col min="7685" max="7685" width="9.5546875" style="41" customWidth="1"/>
    <col min="7686" max="7686" width="11.6640625" style="41" customWidth="1"/>
    <col min="7687" max="7687" width="18.6640625" style="41" customWidth="1"/>
    <col min="7688" max="7926" width="9.109375" style="41"/>
    <col min="7927" max="7927" width="10.44140625" style="41" customWidth="1"/>
    <col min="7928" max="7928" width="8.88671875" style="41" customWidth="1"/>
    <col min="7929" max="7929" width="9.5546875" style="41" customWidth="1"/>
    <col min="7930" max="7930" width="9.44140625" style="41" bestFit="1" customWidth="1"/>
    <col min="7931" max="7931" width="10.5546875" style="41" customWidth="1"/>
    <col min="7932" max="7932" width="12.88671875" style="41" customWidth="1"/>
    <col min="7933" max="7933" width="11.5546875" style="41" customWidth="1"/>
    <col min="7934" max="7934" width="13.33203125" style="41" customWidth="1"/>
    <col min="7935" max="7935" width="9.33203125" style="41" customWidth="1"/>
    <col min="7936" max="7936" width="10" style="41" customWidth="1"/>
    <col min="7937" max="7937" width="12" style="41" customWidth="1"/>
    <col min="7938" max="7938" width="11.44140625" style="41" customWidth="1"/>
    <col min="7939" max="7939" width="9.109375" style="41"/>
    <col min="7940" max="7940" width="10.109375" style="41" customWidth="1"/>
    <col min="7941" max="7941" width="9.5546875" style="41" customWidth="1"/>
    <col min="7942" max="7942" width="11.6640625" style="41" customWidth="1"/>
    <col min="7943" max="7943" width="18.6640625" style="41" customWidth="1"/>
    <col min="7944" max="8182" width="9.109375" style="41"/>
    <col min="8183" max="8183" width="10.44140625" style="41" customWidth="1"/>
    <col min="8184" max="8184" width="8.88671875" style="41" customWidth="1"/>
    <col min="8185" max="8185" width="9.5546875" style="41" customWidth="1"/>
    <col min="8186" max="8186" width="9.44140625" style="41" bestFit="1" customWidth="1"/>
    <col min="8187" max="8187" width="10.5546875" style="41" customWidth="1"/>
    <col min="8188" max="8188" width="12.88671875" style="41" customWidth="1"/>
    <col min="8189" max="8189" width="11.5546875" style="41" customWidth="1"/>
    <col min="8190" max="8190" width="13.33203125" style="41" customWidth="1"/>
    <col min="8191" max="8191" width="9.33203125" style="41" customWidth="1"/>
    <col min="8192" max="8192" width="10" style="41" customWidth="1"/>
    <col min="8193" max="8193" width="12" style="41" customWidth="1"/>
    <col min="8194" max="8194" width="11.44140625" style="41" customWidth="1"/>
    <col min="8195" max="8195" width="9.109375" style="41"/>
    <col min="8196" max="8196" width="10.109375" style="41" customWidth="1"/>
    <col min="8197" max="8197" width="9.5546875" style="41" customWidth="1"/>
    <col min="8198" max="8198" width="11.6640625" style="41" customWidth="1"/>
    <col min="8199" max="8199" width="18.6640625" style="41" customWidth="1"/>
    <col min="8200" max="8438" width="9.109375" style="41"/>
    <col min="8439" max="8439" width="10.44140625" style="41" customWidth="1"/>
    <col min="8440" max="8440" width="8.88671875" style="41" customWidth="1"/>
    <col min="8441" max="8441" width="9.5546875" style="41" customWidth="1"/>
    <col min="8442" max="8442" width="9.44140625" style="41" bestFit="1" customWidth="1"/>
    <col min="8443" max="8443" width="10.5546875" style="41" customWidth="1"/>
    <col min="8444" max="8444" width="12.88671875" style="41" customWidth="1"/>
    <col min="8445" max="8445" width="11.5546875" style="41" customWidth="1"/>
    <col min="8446" max="8446" width="13.33203125" style="41" customWidth="1"/>
    <col min="8447" max="8447" width="9.33203125" style="41" customWidth="1"/>
    <col min="8448" max="8448" width="10" style="41" customWidth="1"/>
    <col min="8449" max="8449" width="12" style="41" customWidth="1"/>
    <col min="8450" max="8450" width="11.44140625" style="41" customWidth="1"/>
    <col min="8451" max="8451" width="9.109375" style="41"/>
    <col min="8452" max="8452" width="10.109375" style="41" customWidth="1"/>
    <col min="8453" max="8453" width="9.5546875" style="41" customWidth="1"/>
    <col min="8454" max="8454" width="11.6640625" style="41" customWidth="1"/>
    <col min="8455" max="8455" width="18.6640625" style="41" customWidth="1"/>
    <col min="8456" max="8694" width="9.109375" style="41"/>
    <col min="8695" max="8695" width="10.44140625" style="41" customWidth="1"/>
    <col min="8696" max="8696" width="8.88671875" style="41" customWidth="1"/>
    <col min="8697" max="8697" width="9.5546875" style="41" customWidth="1"/>
    <col min="8698" max="8698" width="9.44140625" style="41" bestFit="1" customWidth="1"/>
    <col min="8699" max="8699" width="10.5546875" style="41" customWidth="1"/>
    <col min="8700" max="8700" width="12.88671875" style="41" customWidth="1"/>
    <col min="8701" max="8701" width="11.5546875" style="41" customWidth="1"/>
    <col min="8702" max="8702" width="13.33203125" style="41" customWidth="1"/>
    <col min="8703" max="8703" width="9.33203125" style="41" customWidth="1"/>
    <col min="8704" max="8704" width="10" style="41" customWidth="1"/>
    <col min="8705" max="8705" width="12" style="41" customWidth="1"/>
    <col min="8706" max="8706" width="11.44140625" style="41" customWidth="1"/>
    <col min="8707" max="8707" width="9.109375" style="41"/>
    <col min="8708" max="8708" width="10.109375" style="41" customWidth="1"/>
    <col min="8709" max="8709" width="9.5546875" style="41" customWidth="1"/>
    <col min="8710" max="8710" width="11.6640625" style="41" customWidth="1"/>
    <col min="8711" max="8711" width="18.6640625" style="41" customWidth="1"/>
    <col min="8712" max="8950" width="9.109375" style="41"/>
    <col min="8951" max="8951" width="10.44140625" style="41" customWidth="1"/>
    <col min="8952" max="8952" width="8.88671875" style="41" customWidth="1"/>
    <col min="8953" max="8953" width="9.5546875" style="41" customWidth="1"/>
    <col min="8954" max="8954" width="9.44140625" style="41" bestFit="1" customWidth="1"/>
    <col min="8955" max="8955" width="10.5546875" style="41" customWidth="1"/>
    <col min="8956" max="8956" width="12.88671875" style="41" customWidth="1"/>
    <col min="8957" max="8957" width="11.5546875" style="41" customWidth="1"/>
    <col min="8958" max="8958" width="13.33203125" style="41" customWidth="1"/>
    <col min="8959" max="8959" width="9.33203125" style="41" customWidth="1"/>
    <col min="8960" max="8960" width="10" style="41" customWidth="1"/>
    <col min="8961" max="8961" width="12" style="41" customWidth="1"/>
    <col min="8962" max="8962" width="11.44140625" style="41" customWidth="1"/>
    <col min="8963" max="8963" width="9.109375" style="41"/>
    <col min="8964" max="8964" width="10.109375" style="41" customWidth="1"/>
    <col min="8965" max="8965" width="9.5546875" style="41" customWidth="1"/>
    <col min="8966" max="8966" width="11.6640625" style="41" customWidth="1"/>
    <col min="8967" max="8967" width="18.6640625" style="41" customWidth="1"/>
    <col min="8968" max="9206" width="9.109375" style="41"/>
    <col min="9207" max="9207" width="10.44140625" style="41" customWidth="1"/>
    <col min="9208" max="9208" width="8.88671875" style="41" customWidth="1"/>
    <col min="9209" max="9209" width="9.5546875" style="41" customWidth="1"/>
    <col min="9210" max="9210" width="9.44140625" style="41" bestFit="1" customWidth="1"/>
    <col min="9211" max="9211" width="10.5546875" style="41" customWidth="1"/>
    <col min="9212" max="9212" width="12.88671875" style="41" customWidth="1"/>
    <col min="9213" max="9213" width="11.5546875" style="41" customWidth="1"/>
    <col min="9214" max="9214" width="13.33203125" style="41" customWidth="1"/>
    <col min="9215" max="9215" width="9.33203125" style="41" customWidth="1"/>
    <col min="9216" max="9216" width="10" style="41" customWidth="1"/>
    <col min="9217" max="9217" width="12" style="41" customWidth="1"/>
    <col min="9218" max="9218" width="11.44140625" style="41" customWidth="1"/>
    <col min="9219" max="9219" width="9.109375" style="41"/>
    <col min="9220" max="9220" width="10.109375" style="41" customWidth="1"/>
    <col min="9221" max="9221" width="9.5546875" style="41" customWidth="1"/>
    <col min="9222" max="9222" width="11.6640625" style="41" customWidth="1"/>
    <col min="9223" max="9223" width="18.6640625" style="41" customWidth="1"/>
    <col min="9224" max="9462" width="9.109375" style="41"/>
    <col min="9463" max="9463" width="10.44140625" style="41" customWidth="1"/>
    <col min="9464" max="9464" width="8.88671875" style="41" customWidth="1"/>
    <col min="9465" max="9465" width="9.5546875" style="41" customWidth="1"/>
    <col min="9466" max="9466" width="9.44140625" style="41" bestFit="1" customWidth="1"/>
    <col min="9467" max="9467" width="10.5546875" style="41" customWidth="1"/>
    <col min="9468" max="9468" width="12.88671875" style="41" customWidth="1"/>
    <col min="9469" max="9469" width="11.5546875" style="41" customWidth="1"/>
    <col min="9470" max="9470" width="13.33203125" style="41" customWidth="1"/>
    <col min="9471" max="9471" width="9.33203125" style="41" customWidth="1"/>
    <col min="9472" max="9472" width="10" style="41" customWidth="1"/>
    <col min="9473" max="9473" width="12" style="41" customWidth="1"/>
    <col min="9474" max="9474" width="11.44140625" style="41" customWidth="1"/>
    <col min="9475" max="9475" width="9.109375" style="41"/>
    <col min="9476" max="9476" width="10.109375" style="41" customWidth="1"/>
    <col min="9477" max="9477" width="9.5546875" style="41" customWidth="1"/>
    <col min="9478" max="9478" width="11.6640625" style="41" customWidth="1"/>
    <col min="9479" max="9479" width="18.6640625" style="41" customWidth="1"/>
    <col min="9480" max="9718" width="9.109375" style="41"/>
    <col min="9719" max="9719" width="10.44140625" style="41" customWidth="1"/>
    <col min="9720" max="9720" width="8.88671875" style="41" customWidth="1"/>
    <col min="9721" max="9721" width="9.5546875" style="41" customWidth="1"/>
    <col min="9722" max="9722" width="9.44140625" style="41" bestFit="1" customWidth="1"/>
    <col min="9723" max="9723" width="10.5546875" style="41" customWidth="1"/>
    <col min="9724" max="9724" width="12.88671875" style="41" customWidth="1"/>
    <col min="9725" max="9725" width="11.5546875" style="41" customWidth="1"/>
    <col min="9726" max="9726" width="13.33203125" style="41" customWidth="1"/>
    <col min="9727" max="9727" width="9.33203125" style="41" customWidth="1"/>
    <col min="9728" max="9728" width="10" style="41" customWidth="1"/>
    <col min="9729" max="9729" width="12" style="41" customWidth="1"/>
    <col min="9730" max="9730" width="11.44140625" style="41" customWidth="1"/>
    <col min="9731" max="9731" width="9.109375" style="41"/>
    <col min="9732" max="9732" width="10.109375" style="41" customWidth="1"/>
    <col min="9733" max="9733" width="9.5546875" style="41" customWidth="1"/>
    <col min="9734" max="9734" width="11.6640625" style="41" customWidth="1"/>
    <col min="9735" max="9735" width="18.6640625" style="41" customWidth="1"/>
    <col min="9736" max="9974" width="9.109375" style="41"/>
    <col min="9975" max="9975" width="10.44140625" style="41" customWidth="1"/>
    <col min="9976" max="9976" width="8.88671875" style="41" customWidth="1"/>
    <col min="9977" max="9977" width="9.5546875" style="41" customWidth="1"/>
    <col min="9978" max="9978" width="9.44140625" style="41" bestFit="1" customWidth="1"/>
    <col min="9979" max="9979" width="10.5546875" style="41" customWidth="1"/>
    <col min="9980" max="9980" width="12.88671875" style="41" customWidth="1"/>
    <col min="9981" max="9981" width="11.5546875" style="41" customWidth="1"/>
    <col min="9982" max="9982" width="13.33203125" style="41" customWidth="1"/>
    <col min="9983" max="9983" width="9.33203125" style="41" customWidth="1"/>
    <col min="9984" max="9984" width="10" style="41" customWidth="1"/>
    <col min="9985" max="9985" width="12" style="41" customWidth="1"/>
    <col min="9986" max="9986" width="11.44140625" style="41" customWidth="1"/>
    <col min="9987" max="9987" width="9.109375" style="41"/>
    <col min="9988" max="9988" width="10.109375" style="41" customWidth="1"/>
    <col min="9989" max="9989" width="9.5546875" style="41" customWidth="1"/>
    <col min="9990" max="9990" width="11.6640625" style="41" customWidth="1"/>
    <col min="9991" max="9991" width="18.6640625" style="41" customWidth="1"/>
    <col min="9992" max="10230" width="9.109375" style="41"/>
    <col min="10231" max="10231" width="10.44140625" style="41" customWidth="1"/>
    <col min="10232" max="10232" width="8.88671875" style="41" customWidth="1"/>
    <col min="10233" max="10233" width="9.5546875" style="41" customWidth="1"/>
    <col min="10234" max="10234" width="9.44140625" style="41" bestFit="1" customWidth="1"/>
    <col min="10235" max="10235" width="10.5546875" style="41" customWidth="1"/>
    <col min="10236" max="10236" width="12.88671875" style="41" customWidth="1"/>
    <col min="10237" max="10237" width="11.5546875" style="41" customWidth="1"/>
    <col min="10238" max="10238" width="13.33203125" style="41" customWidth="1"/>
    <col min="10239" max="10239" width="9.33203125" style="41" customWidth="1"/>
    <col min="10240" max="10240" width="10" style="41" customWidth="1"/>
    <col min="10241" max="10241" width="12" style="41" customWidth="1"/>
    <col min="10242" max="10242" width="11.44140625" style="41" customWidth="1"/>
    <col min="10243" max="10243" width="9.109375" style="41"/>
    <col min="10244" max="10244" width="10.109375" style="41" customWidth="1"/>
    <col min="10245" max="10245" width="9.5546875" style="41" customWidth="1"/>
    <col min="10246" max="10246" width="11.6640625" style="41" customWidth="1"/>
    <col min="10247" max="10247" width="18.6640625" style="41" customWidth="1"/>
    <col min="10248" max="10486" width="9.109375" style="41"/>
    <col min="10487" max="10487" width="10.44140625" style="41" customWidth="1"/>
    <col min="10488" max="10488" width="8.88671875" style="41" customWidth="1"/>
    <col min="10489" max="10489" width="9.5546875" style="41" customWidth="1"/>
    <col min="10490" max="10490" width="9.44140625" style="41" bestFit="1" customWidth="1"/>
    <col min="10491" max="10491" width="10.5546875" style="41" customWidth="1"/>
    <col min="10492" max="10492" width="12.88671875" style="41" customWidth="1"/>
    <col min="10493" max="10493" width="11.5546875" style="41" customWidth="1"/>
    <col min="10494" max="10494" width="13.33203125" style="41" customWidth="1"/>
    <col min="10495" max="10495" width="9.33203125" style="41" customWidth="1"/>
    <col min="10496" max="10496" width="10" style="41" customWidth="1"/>
    <col min="10497" max="10497" width="12" style="41" customWidth="1"/>
    <col min="10498" max="10498" width="11.44140625" style="41" customWidth="1"/>
    <col min="10499" max="10499" width="9.109375" style="41"/>
    <col min="10500" max="10500" width="10.109375" style="41" customWidth="1"/>
    <col min="10501" max="10501" width="9.5546875" style="41" customWidth="1"/>
    <col min="10502" max="10502" width="11.6640625" style="41" customWidth="1"/>
    <col min="10503" max="10503" width="18.6640625" style="41" customWidth="1"/>
    <col min="10504" max="10742" width="9.109375" style="41"/>
    <col min="10743" max="10743" width="10.44140625" style="41" customWidth="1"/>
    <col min="10744" max="10744" width="8.88671875" style="41" customWidth="1"/>
    <col min="10745" max="10745" width="9.5546875" style="41" customWidth="1"/>
    <col min="10746" max="10746" width="9.44140625" style="41" bestFit="1" customWidth="1"/>
    <col min="10747" max="10747" width="10.5546875" style="41" customWidth="1"/>
    <col min="10748" max="10748" width="12.88671875" style="41" customWidth="1"/>
    <col min="10749" max="10749" width="11.5546875" style="41" customWidth="1"/>
    <col min="10750" max="10750" width="13.33203125" style="41" customWidth="1"/>
    <col min="10751" max="10751" width="9.33203125" style="41" customWidth="1"/>
    <col min="10752" max="10752" width="10" style="41" customWidth="1"/>
    <col min="10753" max="10753" width="12" style="41" customWidth="1"/>
    <col min="10754" max="10754" width="11.44140625" style="41" customWidth="1"/>
    <col min="10755" max="10755" width="9.109375" style="41"/>
    <col min="10756" max="10756" width="10.109375" style="41" customWidth="1"/>
    <col min="10757" max="10757" width="9.5546875" style="41" customWidth="1"/>
    <col min="10758" max="10758" width="11.6640625" style="41" customWidth="1"/>
    <col min="10759" max="10759" width="18.6640625" style="41" customWidth="1"/>
    <col min="10760" max="10998" width="9.109375" style="41"/>
    <col min="10999" max="10999" width="10.44140625" style="41" customWidth="1"/>
    <col min="11000" max="11000" width="8.88671875" style="41" customWidth="1"/>
    <col min="11001" max="11001" width="9.5546875" style="41" customWidth="1"/>
    <col min="11002" max="11002" width="9.44140625" style="41" bestFit="1" customWidth="1"/>
    <col min="11003" max="11003" width="10.5546875" style="41" customWidth="1"/>
    <col min="11004" max="11004" width="12.88671875" style="41" customWidth="1"/>
    <col min="11005" max="11005" width="11.5546875" style="41" customWidth="1"/>
    <col min="11006" max="11006" width="13.33203125" style="41" customWidth="1"/>
    <col min="11007" max="11007" width="9.33203125" style="41" customWidth="1"/>
    <col min="11008" max="11008" width="10" style="41" customWidth="1"/>
    <col min="11009" max="11009" width="12" style="41" customWidth="1"/>
    <col min="11010" max="11010" width="11.44140625" style="41" customWidth="1"/>
    <col min="11011" max="11011" width="9.109375" style="41"/>
    <col min="11012" max="11012" width="10.109375" style="41" customWidth="1"/>
    <col min="11013" max="11013" width="9.5546875" style="41" customWidth="1"/>
    <col min="11014" max="11014" width="11.6640625" style="41" customWidth="1"/>
    <col min="11015" max="11015" width="18.6640625" style="41" customWidth="1"/>
    <col min="11016" max="11254" width="9.109375" style="41"/>
    <col min="11255" max="11255" width="10.44140625" style="41" customWidth="1"/>
    <col min="11256" max="11256" width="8.88671875" style="41" customWidth="1"/>
    <col min="11257" max="11257" width="9.5546875" style="41" customWidth="1"/>
    <col min="11258" max="11258" width="9.44140625" style="41" bestFit="1" customWidth="1"/>
    <col min="11259" max="11259" width="10.5546875" style="41" customWidth="1"/>
    <col min="11260" max="11260" width="12.88671875" style="41" customWidth="1"/>
    <col min="11261" max="11261" width="11.5546875" style="41" customWidth="1"/>
    <col min="11262" max="11262" width="13.33203125" style="41" customWidth="1"/>
    <col min="11263" max="11263" width="9.33203125" style="41" customWidth="1"/>
    <col min="11264" max="11264" width="10" style="41" customWidth="1"/>
    <col min="11265" max="11265" width="12" style="41" customWidth="1"/>
    <col min="11266" max="11266" width="11.44140625" style="41" customWidth="1"/>
    <col min="11267" max="11267" width="9.109375" style="41"/>
    <col min="11268" max="11268" width="10.109375" style="41" customWidth="1"/>
    <col min="11269" max="11269" width="9.5546875" style="41" customWidth="1"/>
    <col min="11270" max="11270" width="11.6640625" style="41" customWidth="1"/>
    <col min="11271" max="11271" width="18.6640625" style="41" customWidth="1"/>
    <col min="11272" max="11510" width="9.109375" style="41"/>
    <col min="11511" max="11511" width="10.44140625" style="41" customWidth="1"/>
    <col min="11512" max="11512" width="8.88671875" style="41" customWidth="1"/>
    <col min="11513" max="11513" width="9.5546875" style="41" customWidth="1"/>
    <col min="11514" max="11514" width="9.44140625" style="41" bestFit="1" customWidth="1"/>
    <col min="11515" max="11515" width="10.5546875" style="41" customWidth="1"/>
    <col min="11516" max="11516" width="12.88671875" style="41" customWidth="1"/>
    <col min="11517" max="11517" width="11.5546875" style="41" customWidth="1"/>
    <col min="11518" max="11518" width="13.33203125" style="41" customWidth="1"/>
    <col min="11519" max="11519" width="9.33203125" style="41" customWidth="1"/>
    <col min="11520" max="11520" width="10" style="41" customWidth="1"/>
    <col min="11521" max="11521" width="12" style="41" customWidth="1"/>
    <col min="11522" max="11522" width="11.44140625" style="41" customWidth="1"/>
    <col min="11523" max="11523" width="9.109375" style="41"/>
    <col min="11524" max="11524" width="10.109375" style="41" customWidth="1"/>
    <col min="11525" max="11525" width="9.5546875" style="41" customWidth="1"/>
    <col min="11526" max="11526" width="11.6640625" style="41" customWidth="1"/>
    <col min="11527" max="11527" width="18.6640625" style="41" customWidth="1"/>
    <col min="11528" max="11766" width="9.109375" style="41"/>
    <col min="11767" max="11767" width="10.44140625" style="41" customWidth="1"/>
    <col min="11768" max="11768" width="8.88671875" style="41" customWidth="1"/>
    <col min="11769" max="11769" width="9.5546875" style="41" customWidth="1"/>
    <col min="11770" max="11770" width="9.44140625" style="41" bestFit="1" customWidth="1"/>
    <col min="11771" max="11771" width="10.5546875" style="41" customWidth="1"/>
    <col min="11772" max="11772" width="12.88671875" style="41" customWidth="1"/>
    <col min="11773" max="11773" width="11.5546875" style="41" customWidth="1"/>
    <col min="11774" max="11774" width="13.33203125" style="41" customWidth="1"/>
    <col min="11775" max="11775" width="9.33203125" style="41" customWidth="1"/>
    <col min="11776" max="11776" width="10" style="41" customWidth="1"/>
    <col min="11777" max="11777" width="12" style="41" customWidth="1"/>
    <col min="11778" max="11778" width="11.44140625" style="41" customWidth="1"/>
    <col min="11779" max="11779" width="9.109375" style="41"/>
    <col min="11780" max="11780" width="10.109375" style="41" customWidth="1"/>
    <col min="11781" max="11781" width="9.5546875" style="41" customWidth="1"/>
    <col min="11782" max="11782" width="11.6640625" style="41" customWidth="1"/>
    <col min="11783" max="11783" width="18.6640625" style="41" customWidth="1"/>
    <col min="11784" max="12022" width="9.109375" style="41"/>
    <col min="12023" max="12023" width="10.44140625" style="41" customWidth="1"/>
    <col min="12024" max="12024" width="8.88671875" style="41" customWidth="1"/>
    <col min="12025" max="12025" width="9.5546875" style="41" customWidth="1"/>
    <col min="12026" max="12026" width="9.44140625" style="41" bestFit="1" customWidth="1"/>
    <col min="12027" max="12027" width="10.5546875" style="41" customWidth="1"/>
    <col min="12028" max="12028" width="12.88671875" style="41" customWidth="1"/>
    <col min="12029" max="12029" width="11.5546875" style="41" customWidth="1"/>
    <col min="12030" max="12030" width="13.33203125" style="41" customWidth="1"/>
    <col min="12031" max="12031" width="9.33203125" style="41" customWidth="1"/>
    <col min="12032" max="12032" width="10" style="41" customWidth="1"/>
    <col min="12033" max="12033" width="12" style="41" customWidth="1"/>
    <col min="12034" max="12034" width="11.44140625" style="41" customWidth="1"/>
    <col min="12035" max="12035" width="9.109375" style="41"/>
    <col min="12036" max="12036" width="10.109375" style="41" customWidth="1"/>
    <col min="12037" max="12037" width="9.5546875" style="41" customWidth="1"/>
    <col min="12038" max="12038" width="11.6640625" style="41" customWidth="1"/>
    <col min="12039" max="12039" width="18.6640625" style="41" customWidth="1"/>
    <col min="12040" max="12278" width="9.109375" style="41"/>
    <col min="12279" max="12279" width="10.44140625" style="41" customWidth="1"/>
    <col min="12280" max="12280" width="8.88671875" style="41" customWidth="1"/>
    <col min="12281" max="12281" width="9.5546875" style="41" customWidth="1"/>
    <col min="12282" max="12282" width="9.44140625" style="41" bestFit="1" customWidth="1"/>
    <col min="12283" max="12283" width="10.5546875" style="41" customWidth="1"/>
    <col min="12284" max="12284" width="12.88671875" style="41" customWidth="1"/>
    <col min="12285" max="12285" width="11.5546875" style="41" customWidth="1"/>
    <col min="12286" max="12286" width="13.33203125" style="41" customWidth="1"/>
    <col min="12287" max="12287" width="9.33203125" style="41" customWidth="1"/>
    <col min="12288" max="12288" width="10" style="41" customWidth="1"/>
    <col min="12289" max="12289" width="12" style="41" customWidth="1"/>
    <col min="12290" max="12290" width="11.44140625" style="41" customWidth="1"/>
    <col min="12291" max="12291" width="9.109375" style="41"/>
    <col min="12292" max="12292" width="10.109375" style="41" customWidth="1"/>
    <col min="12293" max="12293" width="9.5546875" style="41" customWidth="1"/>
    <col min="12294" max="12294" width="11.6640625" style="41" customWidth="1"/>
    <col min="12295" max="12295" width="18.6640625" style="41" customWidth="1"/>
    <col min="12296" max="12534" width="9.109375" style="41"/>
    <col min="12535" max="12535" width="10.44140625" style="41" customWidth="1"/>
    <col min="12536" max="12536" width="8.88671875" style="41" customWidth="1"/>
    <col min="12537" max="12537" width="9.5546875" style="41" customWidth="1"/>
    <col min="12538" max="12538" width="9.44140625" style="41" bestFit="1" customWidth="1"/>
    <col min="12539" max="12539" width="10.5546875" style="41" customWidth="1"/>
    <col min="12540" max="12540" width="12.88671875" style="41" customWidth="1"/>
    <col min="12541" max="12541" width="11.5546875" style="41" customWidth="1"/>
    <col min="12542" max="12542" width="13.33203125" style="41" customWidth="1"/>
    <col min="12543" max="12543" width="9.33203125" style="41" customWidth="1"/>
    <col min="12544" max="12544" width="10" style="41" customWidth="1"/>
    <col min="12545" max="12545" width="12" style="41" customWidth="1"/>
    <col min="12546" max="12546" width="11.44140625" style="41" customWidth="1"/>
    <col min="12547" max="12547" width="9.109375" style="41"/>
    <col min="12548" max="12548" width="10.109375" style="41" customWidth="1"/>
    <col min="12549" max="12549" width="9.5546875" style="41" customWidth="1"/>
    <col min="12550" max="12550" width="11.6640625" style="41" customWidth="1"/>
    <col min="12551" max="12551" width="18.6640625" style="41" customWidth="1"/>
    <col min="12552" max="12790" width="9.109375" style="41"/>
    <col min="12791" max="12791" width="10.44140625" style="41" customWidth="1"/>
    <col min="12792" max="12792" width="8.88671875" style="41" customWidth="1"/>
    <col min="12793" max="12793" width="9.5546875" style="41" customWidth="1"/>
    <col min="12794" max="12794" width="9.44140625" style="41" bestFit="1" customWidth="1"/>
    <col min="12795" max="12795" width="10.5546875" style="41" customWidth="1"/>
    <col min="12796" max="12796" width="12.88671875" style="41" customWidth="1"/>
    <col min="12797" max="12797" width="11.5546875" style="41" customWidth="1"/>
    <col min="12798" max="12798" width="13.33203125" style="41" customWidth="1"/>
    <col min="12799" max="12799" width="9.33203125" style="41" customWidth="1"/>
    <col min="12800" max="12800" width="10" style="41" customWidth="1"/>
    <col min="12801" max="12801" width="12" style="41" customWidth="1"/>
    <col min="12802" max="12802" width="11.44140625" style="41" customWidth="1"/>
    <col min="12803" max="12803" width="9.109375" style="41"/>
    <col min="12804" max="12804" width="10.109375" style="41" customWidth="1"/>
    <col min="12805" max="12805" width="9.5546875" style="41" customWidth="1"/>
    <col min="12806" max="12806" width="11.6640625" style="41" customWidth="1"/>
    <col min="12807" max="12807" width="18.6640625" style="41" customWidth="1"/>
    <col min="12808" max="13046" width="9.109375" style="41"/>
    <col min="13047" max="13047" width="10.44140625" style="41" customWidth="1"/>
    <col min="13048" max="13048" width="8.88671875" style="41" customWidth="1"/>
    <col min="13049" max="13049" width="9.5546875" style="41" customWidth="1"/>
    <col min="13050" max="13050" width="9.44140625" style="41" bestFit="1" customWidth="1"/>
    <col min="13051" max="13051" width="10.5546875" style="41" customWidth="1"/>
    <col min="13052" max="13052" width="12.88671875" style="41" customWidth="1"/>
    <col min="13053" max="13053" width="11.5546875" style="41" customWidth="1"/>
    <col min="13054" max="13054" width="13.33203125" style="41" customWidth="1"/>
    <col min="13055" max="13055" width="9.33203125" style="41" customWidth="1"/>
    <col min="13056" max="13056" width="10" style="41" customWidth="1"/>
    <col min="13057" max="13057" width="12" style="41" customWidth="1"/>
    <col min="13058" max="13058" width="11.44140625" style="41" customWidth="1"/>
    <col min="13059" max="13059" width="9.109375" style="41"/>
    <col min="13060" max="13060" width="10.109375" style="41" customWidth="1"/>
    <col min="13061" max="13061" width="9.5546875" style="41" customWidth="1"/>
    <col min="13062" max="13062" width="11.6640625" style="41" customWidth="1"/>
    <col min="13063" max="13063" width="18.6640625" style="41" customWidth="1"/>
    <col min="13064" max="13302" width="9.109375" style="41"/>
    <col min="13303" max="13303" width="10.44140625" style="41" customWidth="1"/>
    <col min="13304" max="13304" width="8.88671875" style="41" customWidth="1"/>
    <col min="13305" max="13305" width="9.5546875" style="41" customWidth="1"/>
    <col min="13306" max="13306" width="9.44140625" style="41" bestFit="1" customWidth="1"/>
    <col min="13307" max="13307" width="10.5546875" style="41" customWidth="1"/>
    <col min="13308" max="13308" width="12.88671875" style="41" customWidth="1"/>
    <col min="13309" max="13309" width="11.5546875" style="41" customWidth="1"/>
    <col min="13310" max="13310" width="13.33203125" style="41" customWidth="1"/>
    <col min="13311" max="13311" width="9.33203125" style="41" customWidth="1"/>
    <col min="13312" max="13312" width="10" style="41" customWidth="1"/>
    <col min="13313" max="13313" width="12" style="41" customWidth="1"/>
    <col min="13314" max="13314" width="11.44140625" style="41" customWidth="1"/>
    <col min="13315" max="13315" width="9.109375" style="41"/>
    <col min="13316" max="13316" width="10.109375" style="41" customWidth="1"/>
    <col min="13317" max="13317" width="9.5546875" style="41" customWidth="1"/>
    <col min="13318" max="13318" width="11.6640625" style="41" customWidth="1"/>
    <col min="13319" max="13319" width="18.6640625" style="41" customWidth="1"/>
    <col min="13320" max="13558" width="9.109375" style="41"/>
    <col min="13559" max="13559" width="10.44140625" style="41" customWidth="1"/>
    <col min="13560" max="13560" width="8.88671875" style="41" customWidth="1"/>
    <col min="13561" max="13561" width="9.5546875" style="41" customWidth="1"/>
    <col min="13562" max="13562" width="9.44140625" style="41" bestFit="1" customWidth="1"/>
    <col min="13563" max="13563" width="10.5546875" style="41" customWidth="1"/>
    <col min="13564" max="13564" width="12.88671875" style="41" customWidth="1"/>
    <col min="13565" max="13565" width="11.5546875" style="41" customWidth="1"/>
    <col min="13566" max="13566" width="13.33203125" style="41" customWidth="1"/>
    <col min="13567" max="13567" width="9.33203125" style="41" customWidth="1"/>
    <col min="13568" max="13568" width="10" style="41" customWidth="1"/>
    <col min="13569" max="13569" width="12" style="41" customWidth="1"/>
    <col min="13570" max="13570" width="11.44140625" style="41" customWidth="1"/>
    <col min="13571" max="13571" width="9.109375" style="41"/>
    <col min="13572" max="13572" width="10.109375" style="41" customWidth="1"/>
    <col min="13573" max="13573" width="9.5546875" style="41" customWidth="1"/>
    <col min="13574" max="13574" width="11.6640625" style="41" customWidth="1"/>
    <col min="13575" max="13575" width="18.6640625" style="41" customWidth="1"/>
    <col min="13576" max="13814" width="9.109375" style="41"/>
    <col min="13815" max="13815" width="10.44140625" style="41" customWidth="1"/>
    <col min="13816" max="13816" width="8.88671875" style="41" customWidth="1"/>
    <col min="13817" max="13817" width="9.5546875" style="41" customWidth="1"/>
    <col min="13818" max="13818" width="9.44140625" style="41" bestFit="1" customWidth="1"/>
    <col min="13819" max="13819" width="10.5546875" style="41" customWidth="1"/>
    <col min="13820" max="13820" width="12.88671875" style="41" customWidth="1"/>
    <col min="13821" max="13821" width="11.5546875" style="41" customWidth="1"/>
    <col min="13822" max="13822" width="13.33203125" style="41" customWidth="1"/>
    <col min="13823" max="13823" width="9.33203125" style="41" customWidth="1"/>
    <col min="13824" max="13824" width="10" style="41" customWidth="1"/>
    <col min="13825" max="13825" width="12" style="41" customWidth="1"/>
    <col min="13826" max="13826" width="11.44140625" style="41" customWidth="1"/>
    <col min="13827" max="13827" width="9.109375" style="41"/>
    <col min="13828" max="13828" width="10.109375" style="41" customWidth="1"/>
    <col min="13829" max="13829" width="9.5546875" style="41" customWidth="1"/>
    <col min="13830" max="13830" width="11.6640625" style="41" customWidth="1"/>
    <col min="13831" max="13831" width="18.6640625" style="41" customWidth="1"/>
    <col min="13832" max="14070" width="9.109375" style="41"/>
    <col min="14071" max="14071" width="10.44140625" style="41" customWidth="1"/>
    <col min="14072" max="14072" width="8.88671875" style="41" customWidth="1"/>
    <col min="14073" max="14073" width="9.5546875" style="41" customWidth="1"/>
    <col min="14074" max="14074" width="9.44140625" style="41" bestFit="1" customWidth="1"/>
    <col min="14075" max="14075" width="10.5546875" style="41" customWidth="1"/>
    <col min="14076" max="14076" width="12.88671875" style="41" customWidth="1"/>
    <col min="14077" max="14077" width="11.5546875" style="41" customWidth="1"/>
    <col min="14078" max="14078" width="13.33203125" style="41" customWidth="1"/>
    <col min="14079" max="14079" width="9.33203125" style="41" customWidth="1"/>
    <col min="14080" max="14080" width="10" style="41" customWidth="1"/>
    <col min="14081" max="14081" width="12" style="41" customWidth="1"/>
    <col min="14082" max="14082" width="11.44140625" style="41" customWidth="1"/>
    <col min="14083" max="14083" width="9.109375" style="41"/>
    <col min="14084" max="14084" width="10.109375" style="41" customWidth="1"/>
    <col min="14085" max="14085" width="9.5546875" style="41" customWidth="1"/>
    <col min="14086" max="14086" width="11.6640625" style="41" customWidth="1"/>
    <col min="14087" max="14087" width="18.6640625" style="41" customWidth="1"/>
    <col min="14088" max="14326" width="9.109375" style="41"/>
    <col min="14327" max="14327" width="10.44140625" style="41" customWidth="1"/>
    <col min="14328" max="14328" width="8.88671875" style="41" customWidth="1"/>
    <col min="14329" max="14329" width="9.5546875" style="41" customWidth="1"/>
    <col min="14330" max="14330" width="9.44140625" style="41" bestFit="1" customWidth="1"/>
    <col min="14331" max="14331" width="10.5546875" style="41" customWidth="1"/>
    <col min="14332" max="14332" width="12.88671875" style="41" customWidth="1"/>
    <col min="14333" max="14333" width="11.5546875" style="41" customWidth="1"/>
    <col min="14334" max="14334" width="13.33203125" style="41" customWidth="1"/>
    <col min="14335" max="14335" width="9.33203125" style="41" customWidth="1"/>
    <col min="14336" max="14336" width="10" style="41" customWidth="1"/>
    <col min="14337" max="14337" width="12" style="41" customWidth="1"/>
    <col min="14338" max="14338" width="11.44140625" style="41" customWidth="1"/>
    <col min="14339" max="14339" width="9.109375" style="41"/>
    <col min="14340" max="14340" width="10.109375" style="41" customWidth="1"/>
    <col min="14341" max="14341" width="9.5546875" style="41" customWidth="1"/>
    <col min="14342" max="14342" width="11.6640625" style="41" customWidth="1"/>
    <col min="14343" max="14343" width="18.6640625" style="41" customWidth="1"/>
    <col min="14344" max="14582" width="9.109375" style="41"/>
    <col min="14583" max="14583" width="10.44140625" style="41" customWidth="1"/>
    <col min="14584" max="14584" width="8.88671875" style="41" customWidth="1"/>
    <col min="14585" max="14585" width="9.5546875" style="41" customWidth="1"/>
    <col min="14586" max="14586" width="9.44140625" style="41" bestFit="1" customWidth="1"/>
    <col min="14587" max="14587" width="10.5546875" style="41" customWidth="1"/>
    <col min="14588" max="14588" width="12.88671875" style="41" customWidth="1"/>
    <col min="14589" max="14589" width="11.5546875" style="41" customWidth="1"/>
    <col min="14590" max="14590" width="13.33203125" style="41" customWidth="1"/>
    <col min="14591" max="14591" width="9.33203125" style="41" customWidth="1"/>
    <col min="14592" max="14592" width="10" style="41" customWidth="1"/>
    <col min="14593" max="14593" width="12" style="41" customWidth="1"/>
    <col min="14594" max="14594" width="11.44140625" style="41" customWidth="1"/>
    <col min="14595" max="14595" width="9.109375" style="41"/>
    <col min="14596" max="14596" width="10.109375" style="41" customWidth="1"/>
    <col min="14597" max="14597" width="9.5546875" style="41" customWidth="1"/>
    <col min="14598" max="14598" width="11.6640625" style="41" customWidth="1"/>
    <col min="14599" max="14599" width="18.6640625" style="41" customWidth="1"/>
    <col min="14600" max="14838" width="9.109375" style="41"/>
    <col min="14839" max="14839" width="10.44140625" style="41" customWidth="1"/>
    <col min="14840" max="14840" width="8.88671875" style="41" customWidth="1"/>
    <col min="14841" max="14841" width="9.5546875" style="41" customWidth="1"/>
    <col min="14842" max="14842" width="9.44140625" style="41" bestFit="1" customWidth="1"/>
    <col min="14843" max="14843" width="10.5546875" style="41" customWidth="1"/>
    <col min="14844" max="14844" width="12.88671875" style="41" customWidth="1"/>
    <col min="14845" max="14845" width="11.5546875" style="41" customWidth="1"/>
    <col min="14846" max="14846" width="13.33203125" style="41" customWidth="1"/>
    <col min="14847" max="14847" width="9.33203125" style="41" customWidth="1"/>
    <col min="14848" max="14848" width="10" style="41" customWidth="1"/>
    <col min="14849" max="14849" width="12" style="41" customWidth="1"/>
    <col min="14850" max="14850" width="11.44140625" style="41" customWidth="1"/>
    <col min="14851" max="14851" width="9.109375" style="41"/>
    <col min="14852" max="14852" width="10.109375" style="41" customWidth="1"/>
    <col min="14853" max="14853" width="9.5546875" style="41" customWidth="1"/>
    <col min="14854" max="14854" width="11.6640625" style="41" customWidth="1"/>
    <col min="14855" max="14855" width="18.6640625" style="41" customWidth="1"/>
    <col min="14856" max="15094" width="9.109375" style="41"/>
    <col min="15095" max="15095" width="10.44140625" style="41" customWidth="1"/>
    <col min="15096" max="15096" width="8.88671875" style="41" customWidth="1"/>
    <col min="15097" max="15097" width="9.5546875" style="41" customWidth="1"/>
    <col min="15098" max="15098" width="9.44140625" style="41" bestFit="1" customWidth="1"/>
    <col min="15099" max="15099" width="10.5546875" style="41" customWidth="1"/>
    <col min="15100" max="15100" width="12.88671875" style="41" customWidth="1"/>
    <col min="15101" max="15101" width="11.5546875" style="41" customWidth="1"/>
    <col min="15102" max="15102" width="13.33203125" style="41" customWidth="1"/>
    <col min="15103" max="15103" width="9.33203125" style="41" customWidth="1"/>
    <col min="15104" max="15104" width="10" style="41" customWidth="1"/>
    <col min="15105" max="15105" width="12" style="41" customWidth="1"/>
    <col min="15106" max="15106" width="11.44140625" style="41" customWidth="1"/>
    <col min="15107" max="15107" width="9.109375" style="41"/>
    <col min="15108" max="15108" width="10.109375" style="41" customWidth="1"/>
    <col min="15109" max="15109" width="9.5546875" style="41" customWidth="1"/>
    <col min="15110" max="15110" width="11.6640625" style="41" customWidth="1"/>
    <col min="15111" max="15111" width="18.6640625" style="41" customWidth="1"/>
    <col min="15112" max="15350" width="9.109375" style="41"/>
    <col min="15351" max="15351" width="10.44140625" style="41" customWidth="1"/>
    <col min="15352" max="15352" width="8.88671875" style="41" customWidth="1"/>
    <col min="15353" max="15353" width="9.5546875" style="41" customWidth="1"/>
    <col min="15354" max="15354" width="9.44140625" style="41" bestFit="1" customWidth="1"/>
    <col min="15355" max="15355" width="10.5546875" style="41" customWidth="1"/>
    <col min="15356" max="15356" width="12.88671875" style="41" customWidth="1"/>
    <col min="15357" max="15357" width="11.5546875" style="41" customWidth="1"/>
    <col min="15358" max="15358" width="13.33203125" style="41" customWidth="1"/>
    <col min="15359" max="15359" width="9.33203125" style="41" customWidth="1"/>
    <col min="15360" max="15360" width="10" style="41" customWidth="1"/>
    <col min="15361" max="15361" width="12" style="41" customWidth="1"/>
    <col min="15362" max="15362" width="11.44140625" style="41" customWidth="1"/>
    <col min="15363" max="15363" width="9.109375" style="41"/>
    <col min="15364" max="15364" width="10.109375" style="41" customWidth="1"/>
    <col min="15365" max="15365" width="9.5546875" style="41" customWidth="1"/>
    <col min="15366" max="15366" width="11.6640625" style="41" customWidth="1"/>
    <col min="15367" max="15367" width="18.6640625" style="41" customWidth="1"/>
    <col min="15368" max="15606" width="9.109375" style="41"/>
    <col min="15607" max="15607" width="10.44140625" style="41" customWidth="1"/>
    <col min="15608" max="15608" width="8.88671875" style="41" customWidth="1"/>
    <col min="15609" max="15609" width="9.5546875" style="41" customWidth="1"/>
    <col min="15610" max="15610" width="9.44140625" style="41" bestFit="1" customWidth="1"/>
    <col min="15611" max="15611" width="10.5546875" style="41" customWidth="1"/>
    <col min="15612" max="15612" width="12.88671875" style="41" customWidth="1"/>
    <col min="15613" max="15613" width="11.5546875" style="41" customWidth="1"/>
    <col min="15614" max="15614" width="13.33203125" style="41" customWidth="1"/>
    <col min="15615" max="15615" width="9.33203125" style="41" customWidth="1"/>
    <col min="15616" max="15616" width="10" style="41" customWidth="1"/>
    <col min="15617" max="15617" width="12" style="41" customWidth="1"/>
    <col min="15618" max="15618" width="11.44140625" style="41" customWidth="1"/>
    <col min="15619" max="15619" width="9.109375" style="41"/>
    <col min="15620" max="15620" width="10.109375" style="41" customWidth="1"/>
    <col min="15621" max="15621" width="9.5546875" style="41" customWidth="1"/>
    <col min="15622" max="15622" width="11.6640625" style="41" customWidth="1"/>
    <col min="15623" max="15623" width="18.6640625" style="41" customWidth="1"/>
    <col min="15624" max="15862" width="9.109375" style="41"/>
    <col min="15863" max="15863" width="10.44140625" style="41" customWidth="1"/>
    <col min="15864" max="15864" width="8.88671875" style="41" customWidth="1"/>
    <col min="15865" max="15865" width="9.5546875" style="41" customWidth="1"/>
    <col min="15866" max="15866" width="9.44140625" style="41" bestFit="1" customWidth="1"/>
    <col min="15867" max="15867" width="10.5546875" style="41" customWidth="1"/>
    <col min="15868" max="15868" width="12.88671875" style="41" customWidth="1"/>
    <col min="15869" max="15869" width="11.5546875" style="41" customWidth="1"/>
    <col min="15870" max="15870" width="13.33203125" style="41" customWidth="1"/>
    <col min="15871" max="15871" width="9.33203125" style="41" customWidth="1"/>
    <col min="15872" max="15872" width="10" style="41" customWidth="1"/>
    <col min="15873" max="15873" width="12" style="41" customWidth="1"/>
    <col min="15874" max="15874" width="11.44140625" style="41" customWidth="1"/>
    <col min="15875" max="15875" width="9.109375" style="41"/>
    <col min="15876" max="15876" width="10.109375" style="41" customWidth="1"/>
    <col min="15877" max="15877" width="9.5546875" style="41" customWidth="1"/>
    <col min="15878" max="15878" width="11.6640625" style="41" customWidth="1"/>
    <col min="15879" max="15879" width="18.6640625" style="41" customWidth="1"/>
    <col min="15880" max="16118" width="9.109375" style="41"/>
    <col min="16119" max="16119" width="10.44140625" style="41" customWidth="1"/>
    <col min="16120" max="16120" width="8.88671875" style="41" customWidth="1"/>
    <col min="16121" max="16121" width="9.5546875" style="41" customWidth="1"/>
    <col min="16122" max="16122" width="9.44140625" style="41" bestFit="1" customWidth="1"/>
    <col min="16123" max="16123" width="10.5546875" style="41" customWidth="1"/>
    <col min="16124" max="16124" width="12.88671875" style="41" customWidth="1"/>
    <col min="16125" max="16125" width="11.5546875" style="41" customWidth="1"/>
    <col min="16126" max="16126" width="13.33203125" style="41" customWidth="1"/>
    <col min="16127" max="16127" width="9.33203125" style="41" customWidth="1"/>
    <col min="16128" max="16128" width="10" style="41" customWidth="1"/>
    <col min="16129" max="16129" width="12" style="41" customWidth="1"/>
    <col min="16130" max="16130" width="11.44140625" style="41" customWidth="1"/>
    <col min="16131" max="16131" width="9.109375" style="41"/>
    <col min="16132" max="16132" width="10.109375" style="41" customWidth="1"/>
    <col min="16133" max="16133" width="9.5546875" style="41" customWidth="1"/>
    <col min="16134" max="16134" width="11.6640625" style="41" customWidth="1"/>
    <col min="16135" max="16135" width="18.6640625" style="41" customWidth="1"/>
    <col min="16136" max="16384" width="9.109375" style="41"/>
  </cols>
  <sheetData>
    <row r="1" spans="1:13">
      <c r="A1" s="36"/>
      <c r="B1" s="37"/>
      <c r="C1" s="36"/>
      <c r="D1" s="36"/>
      <c r="E1" s="36"/>
      <c r="F1" s="36"/>
      <c r="G1" s="36"/>
      <c r="H1" s="36"/>
      <c r="I1" s="36"/>
      <c r="J1" s="36"/>
      <c r="K1" s="38"/>
    </row>
    <row r="2" spans="1:13" s="51" customFormat="1" ht="36" customHeight="1">
      <c r="A2" s="42" t="s">
        <v>44</v>
      </c>
      <c r="B2" s="43"/>
      <c r="C2" s="44"/>
      <c r="D2" s="44"/>
      <c r="E2" s="44"/>
      <c r="F2" s="44"/>
      <c r="G2" s="45" t="s">
        <v>45</v>
      </c>
      <c r="H2" s="261" t="s">
        <v>112</v>
      </c>
      <c r="I2" s="261"/>
      <c r="J2" s="261"/>
      <c r="K2" s="262"/>
      <c r="L2" s="49"/>
      <c r="M2" s="50"/>
    </row>
    <row r="3" spans="1:13" s="51" customFormat="1">
      <c r="A3" s="44" t="s">
        <v>46</v>
      </c>
      <c r="B3" s="43"/>
      <c r="C3" s="44"/>
      <c r="D3" s="44"/>
      <c r="E3" s="44"/>
      <c r="F3" s="44"/>
      <c r="G3" s="52"/>
      <c r="H3" s="46"/>
      <c r="I3" s="47"/>
      <c r="J3" s="47"/>
      <c r="K3" s="48"/>
      <c r="L3" s="49"/>
      <c r="M3" s="50"/>
    </row>
    <row r="4" spans="1:13" s="51" customFormat="1" ht="13.8">
      <c r="A4" s="44" t="s">
        <v>47</v>
      </c>
      <c r="B4" s="43"/>
      <c r="C4" s="44"/>
      <c r="D4" s="44"/>
      <c r="E4" s="44"/>
      <c r="F4" s="44"/>
      <c r="G4" s="45"/>
      <c r="H4" s="53"/>
      <c r="I4" s="47"/>
      <c r="J4" s="47"/>
      <c r="K4" s="48"/>
      <c r="L4" s="49"/>
      <c r="M4" s="50"/>
    </row>
    <row r="5" spans="1:13" s="51" customFormat="1">
      <c r="A5" s="54"/>
      <c r="B5" s="55"/>
      <c r="C5" s="56"/>
      <c r="D5" s="56"/>
      <c r="E5" s="56"/>
      <c r="F5" s="56"/>
      <c r="G5" s="47"/>
      <c r="H5" s="47"/>
      <c r="I5" s="47"/>
      <c r="J5" s="47"/>
      <c r="K5" s="48"/>
      <c r="L5" s="57"/>
      <c r="M5" s="50"/>
    </row>
    <row r="6" spans="1:13" s="51" customFormat="1">
      <c r="A6" s="54"/>
      <c r="B6" s="55"/>
      <c r="C6" s="56"/>
      <c r="D6" s="56"/>
      <c r="E6" s="56"/>
      <c r="F6" s="56"/>
      <c r="G6" s="56"/>
      <c r="H6" s="56"/>
      <c r="I6" s="56"/>
      <c r="J6" s="56"/>
      <c r="K6" s="58"/>
      <c r="L6" s="57"/>
      <c r="M6" s="50"/>
    </row>
    <row r="7" spans="1:13" s="51" customFormat="1" ht="13.8" thickBot="1">
      <c r="A7" s="59"/>
      <c r="B7" s="55"/>
      <c r="C7" s="59"/>
      <c r="D7" s="59"/>
      <c r="E7" s="59"/>
      <c r="F7" s="59"/>
      <c r="G7" s="59"/>
      <c r="H7" s="59"/>
      <c r="I7" s="59"/>
      <c r="J7" s="59"/>
      <c r="K7" s="60"/>
      <c r="L7" s="61"/>
      <c r="M7" s="50"/>
    </row>
    <row r="8" spans="1:13" s="51" customFormat="1" ht="16.2" thickBot="1">
      <c r="A8" s="263" t="s">
        <v>94</v>
      </c>
      <c r="B8" s="264"/>
      <c r="C8" s="264"/>
      <c r="D8" s="264"/>
      <c r="E8" s="264"/>
      <c r="F8" s="264"/>
      <c r="G8" s="264"/>
      <c r="H8" s="264"/>
      <c r="I8" s="264"/>
      <c r="J8" s="264"/>
      <c r="K8" s="265"/>
      <c r="L8" s="49"/>
      <c r="M8" s="50"/>
    </row>
    <row r="9" spans="1:13">
      <c r="A9" s="36"/>
      <c r="B9" s="37"/>
      <c r="C9" s="36"/>
      <c r="D9" s="36"/>
      <c r="E9" s="36"/>
      <c r="F9" s="36"/>
      <c r="G9" s="36"/>
      <c r="H9" s="36"/>
      <c r="I9" s="36"/>
      <c r="J9" s="36"/>
      <c r="K9" s="38"/>
    </row>
    <row r="10" spans="1:13">
      <c r="A10" s="62" t="s">
        <v>48</v>
      </c>
      <c r="B10" s="63"/>
      <c r="C10" s="64"/>
      <c r="D10" s="64"/>
      <c r="E10" s="64"/>
      <c r="F10" s="64"/>
      <c r="G10" s="64"/>
      <c r="H10" s="64"/>
      <c r="I10" s="64"/>
      <c r="J10" s="64"/>
      <c r="K10" s="65"/>
    </row>
    <row r="11" spans="1:13">
      <c r="A11" s="66"/>
      <c r="B11" s="63"/>
      <c r="C11" s="64"/>
      <c r="D11" s="64"/>
      <c r="E11" s="64"/>
      <c r="F11" s="64"/>
      <c r="G11" s="64"/>
      <c r="H11" s="64"/>
      <c r="I11" s="64"/>
      <c r="J11" s="64"/>
      <c r="K11" s="65"/>
    </row>
    <row r="12" spans="1:13" s="72" customFormat="1" ht="24">
      <c r="A12" s="67" t="s">
        <v>49</v>
      </c>
      <c r="B12" s="68" t="s">
        <v>50</v>
      </c>
      <c r="C12" s="68" t="s">
        <v>51</v>
      </c>
      <c r="D12" s="68" t="s">
        <v>52</v>
      </c>
      <c r="E12" s="69" t="s">
        <v>53</v>
      </c>
      <c r="F12" s="69" t="s">
        <v>54</v>
      </c>
      <c r="G12" s="69" t="s">
        <v>55</v>
      </c>
      <c r="H12" s="69" t="s">
        <v>56</v>
      </c>
      <c r="I12" s="69" t="s">
        <v>57</v>
      </c>
      <c r="J12" s="69" t="s">
        <v>58</v>
      </c>
      <c r="K12" s="69" t="s">
        <v>59</v>
      </c>
      <c r="L12" s="70"/>
      <c r="M12" s="71"/>
    </row>
    <row r="13" spans="1:13" s="79" customFormat="1">
      <c r="A13" s="73"/>
      <c r="B13" s="74"/>
      <c r="C13" s="75" t="s">
        <v>28</v>
      </c>
      <c r="D13" s="75" t="s">
        <v>28</v>
      </c>
      <c r="E13" s="75" t="s">
        <v>28</v>
      </c>
      <c r="F13" s="75" t="s">
        <v>60</v>
      </c>
      <c r="G13" s="75" t="s">
        <v>61</v>
      </c>
      <c r="H13" s="76" t="s">
        <v>62</v>
      </c>
      <c r="I13" s="76" t="s">
        <v>62</v>
      </c>
      <c r="J13" s="75" t="s">
        <v>61</v>
      </c>
      <c r="K13" s="75" t="s">
        <v>61</v>
      </c>
      <c r="L13" s="77"/>
      <c r="M13" s="78"/>
    </row>
    <row r="14" spans="1:13">
      <c r="A14" s="80" t="s">
        <v>63</v>
      </c>
      <c r="B14" s="81">
        <v>0</v>
      </c>
      <c r="C14" s="82"/>
      <c r="D14" s="83">
        <v>1</v>
      </c>
      <c r="E14" s="83">
        <v>0.6</v>
      </c>
      <c r="F14" s="83">
        <f>E14*D14</f>
        <v>0.6</v>
      </c>
      <c r="G14" s="84"/>
      <c r="H14" s="83"/>
      <c r="I14" s="84"/>
      <c r="J14" s="84"/>
      <c r="K14" s="85"/>
    </row>
    <row r="15" spans="1:13">
      <c r="A15" s="80"/>
      <c r="B15" s="86"/>
      <c r="C15" s="87">
        <f>B16-B14</f>
        <v>12</v>
      </c>
      <c r="D15" s="80"/>
      <c r="E15" s="88"/>
      <c r="F15" s="80"/>
      <c r="G15" s="89">
        <f>(F14+F16)*0.5*C15</f>
        <v>7.1999999999999993</v>
      </c>
      <c r="H15" s="90">
        <v>0.7</v>
      </c>
      <c r="I15" s="90">
        <f>1-H15</f>
        <v>0.30000000000000004</v>
      </c>
      <c r="J15" s="89">
        <f>H15*G15</f>
        <v>5.0399999999999991</v>
      </c>
      <c r="K15" s="91">
        <f>I15*G15</f>
        <v>2.16</v>
      </c>
    </row>
    <row r="16" spans="1:13">
      <c r="A16" s="80" t="s">
        <v>64</v>
      </c>
      <c r="B16" s="92">
        <v>12</v>
      </c>
      <c r="C16" s="87"/>
      <c r="D16" s="80">
        <v>1</v>
      </c>
      <c r="E16" s="83">
        <v>0.6</v>
      </c>
      <c r="F16" s="80">
        <f>E16*D16</f>
        <v>0.6</v>
      </c>
      <c r="G16" s="93"/>
      <c r="H16" s="90"/>
      <c r="I16" s="94"/>
      <c r="J16" s="93"/>
      <c r="K16" s="95"/>
    </row>
    <row r="17" spans="1:13">
      <c r="A17" s="80"/>
      <c r="B17" s="92"/>
      <c r="C17" s="87">
        <f t="shared" ref="C17" si="0">B18-B16</f>
        <v>12</v>
      </c>
      <c r="D17" s="80"/>
      <c r="E17" s="88"/>
      <c r="F17" s="80"/>
      <c r="G17" s="89">
        <f>(F16+F18)*0.5*C17</f>
        <v>7.1999999999999993</v>
      </c>
      <c r="H17" s="90">
        <v>0.7</v>
      </c>
      <c r="I17" s="90">
        <v>0.3</v>
      </c>
      <c r="J17" s="89">
        <f>H17*G17</f>
        <v>5.0399999999999991</v>
      </c>
      <c r="K17" s="91">
        <f>I17*G17</f>
        <v>2.1599999999999997</v>
      </c>
    </row>
    <row r="18" spans="1:13">
      <c r="A18" s="80" t="s">
        <v>99</v>
      </c>
      <c r="B18" s="92">
        <v>24</v>
      </c>
      <c r="C18" s="87"/>
      <c r="D18" s="80">
        <v>1</v>
      </c>
      <c r="E18" s="88">
        <v>0.6</v>
      </c>
      <c r="F18" s="80">
        <f>E18*D18</f>
        <v>0.6</v>
      </c>
      <c r="G18" s="89"/>
      <c r="H18" s="90"/>
      <c r="I18" s="90"/>
      <c r="J18" s="89"/>
      <c r="K18" s="91"/>
    </row>
    <row r="19" spans="1:13">
      <c r="A19" s="80"/>
      <c r="B19" s="92"/>
      <c r="C19" s="87">
        <f t="shared" ref="C19" si="1">B20-B18</f>
        <v>11</v>
      </c>
      <c r="D19" s="80"/>
      <c r="E19" s="88"/>
      <c r="F19" s="80"/>
      <c r="G19" s="89">
        <f>(F18+F20)*0.5*C19</f>
        <v>6.6</v>
      </c>
      <c r="H19" s="90">
        <v>0.7</v>
      </c>
      <c r="I19" s="90">
        <v>0.3</v>
      </c>
      <c r="J19" s="89">
        <f>H19*G19</f>
        <v>4.6199999999999992</v>
      </c>
      <c r="K19" s="91">
        <f>I19*G19</f>
        <v>1.9799999999999998</v>
      </c>
    </row>
    <row r="20" spans="1:13">
      <c r="A20" s="80" t="s">
        <v>113</v>
      </c>
      <c r="B20" s="92">
        <v>35</v>
      </c>
      <c r="C20" s="87"/>
      <c r="D20" s="80">
        <v>1</v>
      </c>
      <c r="E20" s="88">
        <v>0.6</v>
      </c>
      <c r="F20" s="80">
        <f>E20*D20</f>
        <v>0.6</v>
      </c>
      <c r="G20" s="89"/>
      <c r="H20" s="90"/>
      <c r="I20" s="90"/>
      <c r="J20" s="89"/>
      <c r="K20" s="91"/>
    </row>
    <row r="21" spans="1:13" s="98" customFormat="1">
      <c r="A21" s="80"/>
      <c r="B21" s="92"/>
      <c r="C21" s="87">
        <f>SUM(C14:C20)</f>
        <v>35</v>
      </c>
      <c r="D21" s="80"/>
      <c r="E21" s="88"/>
      <c r="F21" s="80"/>
      <c r="G21" s="89">
        <f>SUM(G14:G20)</f>
        <v>21</v>
      </c>
      <c r="H21" s="90"/>
      <c r="I21" s="90"/>
      <c r="J21" s="200">
        <f>SUM(J14:J20)</f>
        <v>14.699999999999998</v>
      </c>
      <c r="K21" s="201">
        <f>SUM(K14:K20)</f>
        <v>6.3</v>
      </c>
      <c r="L21" s="39"/>
      <c r="M21" s="40"/>
    </row>
    <row r="22" spans="1:13">
      <c r="A22" s="99"/>
      <c r="B22" s="100"/>
      <c r="C22" s="101"/>
      <c r="D22" s="101"/>
      <c r="E22" s="101"/>
      <c r="F22" s="102"/>
      <c r="G22" s="102"/>
      <c r="H22" s="102"/>
      <c r="I22" s="102"/>
      <c r="J22" s="103"/>
      <c r="K22" s="104"/>
    </row>
    <row r="23" spans="1:13" s="111" customFormat="1">
      <c r="A23" s="112"/>
      <c r="B23" s="113"/>
      <c r="C23" s="114"/>
      <c r="D23" s="114"/>
      <c r="E23" s="114"/>
      <c r="F23" s="114"/>
      <c r="G23" s="115"/>
      <c r="H23" s="107"/>
      <c r="I23" s="106"/>
      <c r="J23" s="107"/>
      <c r="K23" s="108"/>
      <c r="L23" s="109"/>
      <c r="M23" s="110"/>
    </row>
    <row r="24" spans="1:13" s="121" customFormat="1" ht="64.2" customHeight="1">
      <c r="A24" s="116" t="s">
        <v>65</v>
      </c>
      <c r="B24" s="266" t="s">
        <v>66</v>
      </c>
      <c r="C24" s="266"/>
      <c r="D24" s="266"/>
      <c r="E24" s="266"/>
      <c r="F24" s="266"/>
      <c r="G24" s="266"/>
      <c r="H24" s="266"/>
      <c r="I24" s="266"/>
      <c r="J24" s="117">
        <f>J21</f>
        <v>14.699999999999998</v>
      </c>
      <c r="K24" s="118" t="s">
        <v>61</v>
      </c>
      <c r="L24" s="119">
        <v>13.47</v>
      </c>
      <c r="M24" s="120">
        <f>L24*J24</f>
        <v>198.00899999999999</v>
      </c>
    </row>
    <row r="25" spans="1:13" s="128" customFormat="1">
      <c r="A25" s="122"/>
      <c r="B25" s="122"/>
      <c r="C25" s="123"/>
      <c r="D25" s="123"/>
      <c r="E25" s="123"/>
      <c r="F25" s="124"/>
      <c r="G25" s="123"/>
      <c r="H25" s="123"/>
      <c r="I25" s="123"/>
      <c r="J25" s="125"/>
      <c r="K25" s="126"/>
      <c r="L25" s="127"/>
      <c r="M25" s="120"/>
    </row>
    <row r="26" spans="1:13" s="121" customFormat="1" ht="53.4" customHeight="1">
      <c r="A26" s="116" t="s">
        <v>67</v>
      </c>
      <c r="B26" s="266" t="s">
        <v>68</v>
      </c>
      <c r="C26" s="266"/>
      <c r="D26" s="266"/>
      <c r="E26" s="266"/>
      <c r="F26" s="266"/>
      <c r="G26" s="266"/>
      <c r="H26" s="266"/>
      <c r="I26" s="266"/>
      <c r="J26" s="117">
        <f>K21</f>
        <v>6.3</v>
      </c>
      <c r="K26" s="118" t="s">
        <v>61</v>
      </c>
      <c r="L26" s="119">
        <v>32.270000000000003</v>
      </c>
      <c r="M26" s="120">
        <f t="shared" ref="M26" si="2">L26*J26</f>
        <v>203.30100000000002</v>
      </c>
    </row>
    <row r="27" spans="1:13" s="128" customFormat="1">
      <c r="A27" s="122"/>
      <c r="B27" s="122"/>
      <c r="C27" s="123"/>
      <c r="D27" s="123"/>
      <c r="E27" s="123"/>
      <c r="F27" s="124"/>
      <c r="G27" s="123"/>
      <c r="H27" s="123"/>
      <c r="I27" s="123"/>
      <c r="J27" s="125"/>
      <c r="K27" s="126"/>
      <c r="L27" s="127"/>
      <c r="M27" s="129"/>
    </row>
    <row r="28" spans="1:13">
      <c r="A28" s="62" t="s">
        <v>69</v>
      </c>
      <c r="B28" s="63"/>
      <c r="C28" s="64"/>
      <c r="D28" s="64"/>
      <c r="E28" s="64"/>
      <c r="F28" s="64"/>
      <c r="G28" s="64"/>
      <c r="H28" s="64"/>
      <c r="I28" s="64"/>
      <c r="J28" s="64"/>
      <c r="K28" s="65"/>
    </row>
    <row r="29" spans="1:13" ht="92.4">
      <c r="A29" s="130" t="s">
        <v>49</v>
      </c>
      <c r="B29" s="131" t="s">
        <v>50</v>
      </c>
      <c r="C29" s="131" t="s">
        <v>51</v>
      </c>
      <c r="D29" s="131" t="s">
        <v>52</v>
      </c>
      <c r="E29" s="132" t="s">
        <v>53</v>
      </c>
      <c r="F29" s="132" t="s">
        <v>70</v>
      </c>
      <c r="G29" s="132" t="s">
        <v>55</v>
      </c>
      <c r="H29" s="132"/>
      <c r="I29" s="69" t="s">
        <v>71</v>
      </c>
      <c r="J29" s="132" t="s">
        <v>72</v>
      </c>
      <c r="K29" s="132" t="s">
        <v>115</v>
      </c>
    </row>
    <row r="30" spans="1:13" ht="40.799999999999997">
      <c r="A30" s="133"/>
      <c r="B30" s="134"/>
      <c r="C30" s="135" t="s">
        <v>28</v>
      </c>
      <c r="D30" s="135" t="s">
        <v>28</v>
      </c>
      <c r="E30" s="135" t="s">
        <v>28</v>
      </c>
      <c r="F30" s="135" t="s">
        <v>60</v>
      </c>
      <c r="G30" s="135" t="s">
        <v>61</v>
      </c>
      <c r="H30" s="135"/>
      <c r="I30" s="136" t="s">
        <v>73</v>
      </c>
      <c r="J30" s="136" t="s">
        <v>114</v>
      </c>
      <c r="K30" s="137"/>
    </row>
    <row r="31" spans="1:13">
      <c r="A31" s="80" t="s">
        <v>63</v>
      </c>
      <c r="B31" s="81">
        <v>0</v>
      </c>
      <c r="C31" s="82"/>
      <c r="D31" s="83">
        <v>1</v>
      </c>
      <c r="E31" s="83">
        <v>0.6</v>
      </c>
      <c r="F31" s="83">
        <f>E31*D31</f>
        <v>0.6</v>
      </c>
      <c r="G31" s="84"/>
      <c r="H31" s="84"/>
      <c r="I31" s="84"/>
      <c r="J31" s="138"/>
      <c r="K31" s="91"/>
    </row>
    <row r="32" spans="1:13" ht="14.4">
      <c r="A32" s="80"/>
      <c r="B32" s="86"/>
      <c r="C32" s="87">
        <f>B33-B31</f>
        <v>12</v>
      </c>
      <c r="D32" s="80"/>
      <c r="E32" s="88"/>
      <c r="F32" s="80"/>
      <c r="G32" s="89">
        <f>(F31+F33)*0.5*C32</f>
        <v>7.1999999999999993</v>
      </c>
      <c r="H32" s="89"/>
      <c r="I32" s="139">
        <f>0.363*C32*(F31+F33)/2</f>
        <v>2.6135999999999999</v>
      </c>
      <c r="J32" s="140">
        <f>I32-C32*0.0311</f>
        <v>2.2404000000000002</v>
      </c>
      <c r="K32" s="214">
        <f>G32-I32-(0.35*0.6*C32)</f>
        <v>2.0663999999999993</v>
      </c>
    </row>
    <row r="33" spans="1:14">
      <c r="A33" s="80" t="s">
        <v>64</v>
      </c>
      <c r="B33" s="92">
        <v>12</v>
      </c>
      <c r="C33" s="87"/>
      <c r="D33" s="80">
        <v>1</v>
      </c>
      <c r="E33" s="83">
        <v>0.6</v>
      </c>
      <c r="F33" s="80">
        <f>E33*D33</f>
        <v>0.6</v>
      </c>
      <c r="G33" s="93"/>
      <c r="H33" s="93"/>
      <c r="I33" s="84"/>
      <c r="J33" s="138"/>
      <c r="K33" s="91"/>
    </row>
    <row r="34" spans="1:14" ht="14.4">
      <c r="A34" s="80"/>
      <c r="B34" s="92"/>
      <c r="C34" s="87">
        <f>B35-B33</f>
        <v>12</v>
      </c>
      <c r="D34" s="80"/>
      <c r="E34" s="83"/>
      <c r="F34" s="80"/>
      <c r="G34" s="89">
        <f>(F33+F35)*0.5*C34</f>
        <v>7.1999999999999993</v>
      </c>
      <c r="H34" s="93"/>
      <c r="I34" s="139">
        <f>0.363*C34*(F33+F35)/2</f>
        <v>2.6135999999999999</v>
      </c>
      <c r="J34" s="140">
        <f>I34-C34*0.0311</f>
        <v>2.2404000000000002</v>
      </c>
      <c r="K34" s="214">
        <f>G34-I34-(0.35*0.6*C34)</f>
        <v>2.0663999999999993</v>
      </c>
    </row>
    <row r="35" spans="1:14">
      <c r="A35" s="80" t="s">
        <v>99</v>
      </c>
      <c r="B35" s="92">
        <v>24</v>
      </c>
      <c r="C35" s="87"/>
      <c r="D35" s="80">
        <v>1</v>
      </c>
      <c r="E35" s="83">
        <v>0.6</v>
      </c>
      <c r="F35" s="80">
        <f>E35*D35</f>
        <v>0.6</v>
      </c>
      <c r="G35" s="93"/>
      <c r="H35" s="93"/>
      <c r="I35" s="84"/>
      <c r="J35" s="138"/>
      <c r="K35" s="91"/>
    </row>
    <row r="36" spans="1:14" ht="14.4">
      <c r="A36" s="80"/>
      <c r="B36" s="92"/>
      <c r="C36" s="87">
        <f>B37-B35</f>
        <v>11</v>
      </c>
      <c r="D36" s="80"/>
      <c r="E36" s="83"/>
      <c r="F36" s="80"/>
      <c r="G36" s="89">
        <f>(F35+F37)*0.5*C36</f>
        <v>6.6</v>
      </c>
      <c r="H36" s="93"/>
      <c r="I36" s="139">
        <f>0.363*C36*(F35+F37)/2</f>
        <v>2.3957999999999999</v>
      </c>
      <c r="J36" s="140">
        <f>I36-C36*0.0311</f>
        <v>2.0537000000000001</v>
      </c>
      <c r="K36" s="214">
        <f>G36-I36-(0.35*0.6*C36)</f>
        <v>1.8942000000000001</v>
      </c>
    </row>
    <row r="37" spans="1:14">
      <c r="A37" s="80" t="s">
        <v>113</v>
      </c>
      <c r="B37" s="92">
        <v>35</v>
      </c>
      <c r="C37" s="87"/>
      <c r="D37" s="80">
        <v>1</v>
      </c>
      <c r="E37" s="83">
        <v>0.6</v>
      </c>
      <c r="F37" s="80">
        <f>E37*D37</f>
        <v>0.6</v>
      </c>
      <c r="G37" s="93"/>
      <c r="H37" s="80"/>
      <c r="I37" s="84"/>
      <c r="J37" s="138"/>
      <c r="K37" s="91"/>
    </row>
    <row r="38" spans="1:14">
      <c r="A38" s="80"/>
      <c r="B38" s="92"/>
      <c r="C38" s="87"/>
      <c r="D38" s="80"/>
      <c r="E38" s="88"/>
      <c r="F38" s="80"/>
      <c r="G38" s="89"/>
      <c r="H38" s="89"/>
      <c r="I38" s="140"/>
      <c r="J38" s="140"/>
      <c r="K38" s="214"/>
    </row>
    <row r="39" spans="1:14">
      <c r="A39" s="99"/>
      <c r="B39" s="100"/>
      <c r="C39" s="97">
        <f>SUM(C31:C38)</f>
        <v>35</v>
      </c>
      <c r="D39" s="141"/>
      <c r="E39" s="87">
        <f>D40-D38</f>
        <v>0</v>
      </c>
      <c r="F39" s="36"/>
      <c r="G39" s="97">
        <f>SUM(G31:G38)</f>
        <v>21</v>
      </c>
      <c r="H39" s="142"/>
      <c r="I39" s="36"/>
      <c r="J39" s="143">
        <f>SUM(J31:J38)</f>
        <v>6.5345000000000004</v>
      </c>
      <c r="K39" s="215">
        <f>SUM(K31:K38)</f>
        <v>6.0269999999999992</v>
      </c>
      <c r="L39" s="144"/>
      <c r="M39" s="145"/>
      <c r="N39" s="146"/>
    </row>
    <row r="40" spans="1:14">
      <c r="A40" s="99"/>
      <c r="B40" s="100"/>
      <c r="C40" s="107"/>
      <c r="D40" s="107"/>
      <c r="E40" s="107"/>
      <c r="F40" s="141"/>
      <c r="G40" s="141"/>
      <c r="H40" s="141"/>
      <c r="I40" s="36"/>
      <c r="J40" s="107"/>
      <c r="K40" s="108"/>
      <c r="L40" s="144"/>
      <c r="M40" s="145"/>
      <c r="N40" s="146"/>
    </row>
    <row r="41" spans="1:14" s="128" customFormat="1">
      <c r="A41" s="99"/>
      <c r="B41" s="100"/>
      <c r="C41" s="107"/>
      <c r="D41" s="107"/>
      <c r="E41" s="107"/>
      <c r="F41" s="141"/>
      <c r="G41" s="141"/>
      <c r="H41" s="141"/>
      <c r="I41" s="107"/>
      <c r="J41" s="107"/>
      <c r="K41" s="147"/>
      <c r="L41" s="127"/>
      <c r="M41" s="129"/>
    </row>
    <row r="42" spans="1:14" s="128" customFormat="1" ht="43.8" customHeight="1">
      <c r="A42" s="116" t="s">
        <v>74</v>
      </c>
      <c r="B42" s="266" t="s">
        <v>75</v>
      </c>
      <c r="C42" s="266"/>
      <c r="D42" s="266"/>
      <c r="E42" s="266"/>
      <c r="F42" s="266"/>
      <c r="G42" s="266"/>
      <c r="H42" s="266"/>
      <c r="I42" s="266"/>
      <c r="J42" s="117">
        <f>J39</f>
        <v>6.5345000000000004</v>
      </c>
      <c r="K42" s="118" t="s">
        <v>61</v>
      </c>
      <c r="L42" s="127">
        <v>15.37</v>
      </c>
      <c r="M42" s="120">
        <f t="shared" ref="M42" si="3">L42*J42</f>
        <v>100.435265</v>
      </c>
    </row>
    <row r="43" spans="1:14" s="128" customFormat="1">
      <c r="A43" s="112"/>
      <c r="B43" s="158"/>
      <c r="C43" s="158"/>
      <c r="D43" s="158"/>
      <c r="E43" s="158"/>
      <c r="F43" s="158"/>
      <c r="G43" s="158"/>
      <c r="H43" s="158"/>
      <c r="I43" s="158"/>
      <c r="J43" s="206"/>
      <c r="K43" s="207"/>
      <c r="L43" s="127"/>
      <c r="M43" s="120"/>
    </row>
    <row r="44" spans="1:14" ht="26.4" customHeight="1">
      <c r="A44" s="116" t="s">
        <v>76</v>
      </c>
      <c r="B44" s="266" t="s">
        <v>154</v>
      </c>
      <c r="C44" s="266"/>
      <c r="D44" s="266"/>
      <c r="E44" s="266"/>
      <c r="F44" s="266"/>
      <c r="G44" s="266"/>
      <c r="H44" s="266"/>
      <c r="I44" s="266"/>
      <c r="J44" s="117">
        <f>K39</f>
        <v>6.0269999999999992</v>
      </c>
      <c r="K44" s="118" t="s">
        <v>61</v>
      </c>
      <c r="L44" s="39">
        <v>16.47</v>
      </c>
      <c r="M44" s="40">
        <f>J44*L44</f>
        <v>99.264689999999987</v>
      </c>
    </row>
    <row r="45" spans="1:14" s="128" customFormat="1">
      <c r="A45" s="105"/>
      <c r="B45" s="163"/>
      <c r="C45" s="124"/>
      <c r="D45" s="124"/>
      <c r="E45" s="124"/>
      <c r="F45" s="124"/>
      <c r="G45" s="124"/>
      <c r="H45" s="124"/>
      <c r="I45" s="124"/>
      <c r="J45" s="149"/>
      <c r="K45" s="148"/>
      <c r="L45" s="127"/>
      <c r="M45" s="129"/>
    </row>
    <row r="46" spans="1:14" s="128" customFormat="1">
      <c r="A46" s="105"/>
      <c r="B46" s="163"/>
      <c r="C46" s="124"/>
      <c r="D46" s="124"/>
      <c r="E46" s="124"/>
      <c r="F46" s="124"/>
      <c r="G46" s="124"/>
      <c r="H46" s="124"/>
      <c r="I46" s="124"/>
      <c r="J46" s="149"/>
      <c r="K46" s="148"/>
      <c r="L46" s="127"/>
      <c r="M46" s="129"/>
    </row>
    <row r="47" spans="1:14" s="128" customFormat="1">
      <c r="A47" s="105"/>
      <c r="B47" s="163"/>
      <c r="C47" s="124"/>
      <c r="D47" s="124"/>
      <c r="E47" s="124"/>
      <c r="F47" s="124"/>
      <c r="G47" s="124"/>
      <c r="H47" s="124"/>
      <c r="I47" s="124"/>
      <c r="J47" s="149"/>
      <c r="K47" s="148"/>
      <c r="L47" s="127"/>
      <c r="M47" s="129"/>
    </row>
    <row r="48" spans="1:14" s="128" customFormat="1">
      <c r="A48" s="105"/>
      <c r="B48" s="163"/>
      <c r="C48" s="124"/>
      <c r="D48" s="124"/>
      <c r="E48" s="124"/>
      <c r="F48" s="124"/>
      <c r="G48" s="124"/>
      <c r="H48" s="124"/>
      <c r="I48" s="124"/>
      <c r="J48" s="149"/>
      <c r="K48" s="148"/>
      <c r="L48" s="127"/>
      <c r="M48" s="129"/>
    </row>
    <row r="49" spans="1:13" s="128" customFormat="1">
      <c r="A49" s="105"/>
      <c r="B49" s="163"/>
      <c r="C49" s="124"/>
      <c r="D49" s="124"/>
      <c r="E49" s="124"/>
      <c r="F49" s="124"/>
      <c r="G49" s="124"/>
      <c r="H49" s="124"/>
      <c r="I49" s="124"/>
      <c r="J49" s="149"/>
      <c r="K49" s="148"/>
      <c r="L49" s="127"/>
      <c r="M49" s="129"/>
    </row>
    <row r="50" spans="1:13" s="128" customFormat="1">
      <c r="A50" s="105"/>
      <c r="B50" s="163"/>
      <c r="C50" s="124"/>
      <c r="D50" s="124"/>
      <c r="E50" s="124"/>
      <c r="F50" s="124"/>
      <c r="G50" s="124"/>
      <c r="H50" s="124"/>
      <c r="I50" s="124"/>
      <c r="J50" s="149"/>
      <c r="K50" s="148"/>
      <c r="L50" s="127"/>
      <c r="M50" s="129"/>
    </row>
    <row r="51" spans="1:13" s="128" customFormat="1">
      <c r="A51" s="105" t="s">
        <v>81</v>
      </c>
      <c r="B51" s="163"/>
      <c r="C51" s="124"/>
      <c r="D51" s="124"/>
      <c r="E51" s="124"/>
      <c r="F51" s="124"/>
      <c r="G51" s="124"/>
      <c r="H51" s="124"/>
      <c r="I51" s="124"/>
      <c r="J51" s="149"/>
      <c r="K51" s="148"/>
      <c r="L51" s="127"/>
      <c r="M51" s="129"/>
    </row>
    <row r="52" spans="1:13" s="128" customFormat="1" ht="26.4">
      <c r="A52" s="150"/>
      <c r="B52" s="151" t="s">
        <v>77</v>
      </c>
      <c r="C52" s="152" t="s">
        <v>78</v>
      </c>
      <c r="D52" s="153" t="s">
        <v>79</v>
      </c>
      <c r="E52" s="153" t="s">
        <v>80</v>
      </c>
      <c r="F52" s="124"/>
      <c r="G52" s="124"/>
      <c r="H52" s="124"/>
      <c r="I52" s="124"/>
      <c r="J52" s="149"/>
      <c r="K52" s="148"/>
      <c r="L52" s="127"/>
      <c r="M52" s="129"/>
    </row>
    <row r="53" spans="1:13" s="128" customFormat="1" ht="15" thickBot="1">
      <c r="A53" s="154" t="s">
        <v>63</v>
      </c>
      <c r="B53" s="154"/>
      <c r="C53" s="154">
        <v>0</v>
      </c>
      <c r="D53" s="155"/>
      <c r="E53" s="152"/>
      <c r="F53" s="124"/>
      <c r="G53" s="124"/>
      <c r="H53" s="124"/>
      <c r="I53" s="124"/>
      <c r="J53" s="149"/>
      <c r="K53" s="148"/>
      <c r="L53" s="127"/>
      <c r="M53" s="129"/>
    </row>
    <row r="54" spans="1:13" s="128" customFormat="1" ht="15" thickTop="1">
      <c r="A54" s="154"/>
      <c r="B54" s="217">
        <f>C39</f>
        <v>35</v>
      </c>
      <c r="C54" s="156"/>
      <c r="D54" s="155">
        <v>0.6</v>
      </c>
      <c r="E54" s="173">
        <f>D54*B54</f>
        <v>21</v>
      </c>
      <c r="F54" s="208" t="s">
        <v>60</v>
      </c>
      <c r="G54" s="124"/>
      <c r="H54" s="124"/>
      <c r="I54" s="124"/>
      <c r="J54" s="149"/>
      <c r="K54" s="148"/>
      <c r="L54" s="127"/>
      <c r="M54" s="129"/>
    </row>
    <row r="55" spans="1:13" s="128" customFormat="1" ht="14.4">
      <c r="A55" s="154" t="s">
        <v>113</v>
      </c>
      <c r="B55" s="156"/>
      <c r="C55" s="154">
        <f>B54+C53</f>
        <v>35</v>
      </c>
      <c r="D55" s="155"/>
      <c r="E55" s="115"/>
      <c r="F55" s="124"/>
      <c r="G55" s="124"/>
      <c r="H55" s="124"/>
      <c r="I55" s="124"/>
      <c r="J55" s="149"/>
      <c r="K55" s="148"/>
      <c r="L55" s="127"/>
      <c r="M55" s="129"/>
    </row>
    <row r="56" spans="1:13" s="128" customFormat="1" ht="15" thickBot="1">
      <c r="A56" s="154"/>
      <c r="B56" s="156"/>
      <c r="C56" s="154"/>
      <c r="D56" s="155"/>
      <c r="E56" s="115"/>
      <c r="F56" s="124"/>
      <c r="G56" s="124"/>
      <c r="H56" s="124"/>
      <c r="I56" s="124"/>
      <c r="J56" s="149"/>
      <c r="K56" s="148"/>
      <c r="L56" s="127"/>
      <c r="M56" s="129"/>
    </row>
    <row r="57" spans="1:13" s="128" customFormat="1" ht="15" thickTop="1">
      <c r="A57" s="154" t="s">
        <v>116</v>
      </c>
      <c r="B57" s="156">
        <f>2*8</f>
        <v>16</v>
      </c>
      <c r="C57" s="154"/>
      <c r="D57" s="155">
        <v>0.4</v>
      </c>
      <c r="E57" s="173">
        <f>B57*D57</f>
        <v>6.4</v>
      </c>
      <c r="F57" s="208" t="s">
        <v>60</v>
      </c>
      <c r="G57" s="124"/>
      <c r="H57" s="124"/>
      <c r="I57" s="124"/>
      <c r="J57" s="149"/>
      <c r="K57" s="148"/>
      <c r="L57" s="127"/>
      <c r="M57" s="129"/>
    </row>
    <row r="58" spans="1:13" s="128" customFormat="1" ht="14.4">
      <c r="A58" s="154"/>
      <c r="B58" s="156"/>
      <c r="C58" s="154"/>
      <c r="D58" s="155"/>
      <c r="E58" s="115"/>
      <c r="F58" s="124"/>
      <c r="G58" s="124"/>
      <c r="H58" s="124"/>
      <c r="I58" s="124"/>
      <c r="J58" s="149"/>
      <c r="K58" s="148"/>
      <c r="L58" s="127"/>
      <c r="M58" s="129"/>
    </row>
    <row r="59" spans="1:13" s="128" customFormat="1">
      <c r="A59" s="122"/>
      <c r="B59" s="122"/>
      <c r="C59" s="124"/>
      <c r="D59" s="124"/>
      <c r="E59" s="124"/>
      <c r="F59" s="124"/>
      <c r="G59" s="124"/>
      <c r="H59" s="124"/>
      <c r="I59" s="124"/>
      <c r="J59" s="149"/>
      <c r="K59" s="148"/>
      <c r="L59" s="127"/>
      <c r="M59" s="129"/>
    </row>
    <row r="60" spans="1:13" s="128" customFormat="1">
      <c r="A60" s="232" t="s">
        <v>117</v>
      </c>
      <c r="B60" s="232"/>
      <c r="C60" s="232"/>
      <c r="D60" s="232"/>
      <c r="E60" s="233">
        <f>E57+E54</f>
        <v>27.4</v>
      </c>
      <c r="F60" s="232" t="s">
        <v>60</v>
      </c>
      <c r="G60" s="232"/>
      <c r="H60" s="232"/>
      <c r="I60" s="232"/>
      <c r="J60" s="232"/>
      <c r="K60" s="234"/>
      <c r="L60" s="127"/>
      <c r="M60" s="129"/>
    </row>
    <row r="61" spans="1:13" s="128" customFormat="1">
      <c r="A61" s="157"/>
      <c r="B61" s="158"/>
      <c r="C61" s="159"/>
      <c r="D61" s="160"/>
      <c r="E61" s="160"/>
      <c r="F61" s="160"/>
      <c r="G61" s="160"/>
      <c r="H61" s="161"/>
      <c r="I61" s="160"/>
      <c r="J61" s="160"/>
      <c r="K61" s="162"/>
      <c r="L61" s="127"/>
      <c r="M61" s="129"/>
    </row>
    <row r="62" spans="1:13" s="128" customFormat="1">
      <c r="A62" s="105"/>
      <c r="B62" s="163"/>
      <c r="C62" s="164"/>
      <c r="D62" s="156"/>
      <c r="E62" s="156"/>
      <c r="F62" s="156"/>
      <c r="G62" s="164"/>
      <c r="H62" s="164"/>
      <c r="I62" s="164"/>
      <c r="J62" s="160"/>
      <c r="K62" s="162"/>
      <c r="L62" s="127"/>
      <c r="M62" s="129"/>
    </row>
    <row r="63" spans="1:13" s="128" customFormat="1" ht="26.4">
      <c r="A63" s="150"/>
      <c r="B63" s="151" t="s">
        <v>77</v>
      </c>
      <c r="C63" s="152" t="s">
        <v>78</v>
      </c>
      <c r="D63" s="153" t="s">
        <v>79</v>
      </c>
      <c r="E63" s="153" t="s">
        <v>80</v>
      </c>
      <c r="F63" s="96" t="s">
        <v>82</v>
      </c>
      <c r="G63" s="36" t="s">
        <v>83</v>
      </c>
      <c r="H63" s="36"/>
      <c r="I63" s="165"/>
      <c r="J63" s="160"/>
      <c r="K63" s="162"/>
      <c r="L63" s="127"/>
      <c r="M63" s="129"/>
    </row>
    <row r="64" spans="1:13" s="128" customFormat="1" ht="15" thickBot="1">
      <c r="A64" s="154" t="s">
        <v>63</v>
      </c>
      <c r="B64" s="154"/>
      <c r="C64" s="154">
        <v>0</v>
      </c>
      <c r="D64" s="155"/>
      <c r="E64" s="152"/>
      <c r="F64" s="166"/>
      <c r="G64" s="36"/>
      <c r="H64" s="36"/>
      <c r="I64" s="165"/>
      <c r="J64" s="160"/>
      <c r="K64" s="162"/>
      <c r="L64" s="127"/>
      <c r="M64" s="129"/>
    </row>
    <row r="65" spans="1:13" s="128" customFormat="1" ht="15" thickTop="1">
      <c r="A65" s="154"/>
      <c r="B65" s="217">
        <f>C39</f>
        <v>35</v>
      </c>
      <c r="C65" s="156"/>
      <c r="D65" s="155">
        <v>0.6</v>
      </c>
      <c r="E65" s="115">
        <f>D65*B65</f>
        <v>21</v>
      </c>
      <c r="F65" s="166" t="s">
        <v>84</v>
      </c>
      <c r="G65" s="173">
        <f>E65*2*1.15</f>
        <v>48.3</v>
      </c>
      <c r="H65" s="174" t="s">
        <v>27</v>
      </c>
      <c r="I65" s="165"/>
      <c r="J65" s="160"/>
      <c r="K65" s="162"/>
      <c r="L65" s="127"/>
      <c r="M65" s="129"/>
    </row>
    <row r="66" spans="1:13" s="128" customFormat="1" ht="14.4">
      <c r="A66" s="154" t="s">
        <v>113</v>
      </c>
      <c r="B66" s="156"/>
      <c r="C66" s="217">
        <f>B65+C64</f>
        <v>35</v>
      </c>
      <c r="D66" s="155"/>
      <c r="E66" s="115"/>
      <c r="F66" s="166"/>
      <c r="G66" s="36"/>
      <c r="H66" s="36"/>
      <c r="I66" s="165"/>
      <c r="J66" s="160"/>
      <c r="K66" s="162"/>
      <c r="L66" s="127"/>
      <c r="M66" s="129"/>
    </row>
    <row r="67" spans="1:13" s="128" customFormat="1" ht="15" thickBot="1">
      <c r="A67" s="154"/>
      <c r="B67" s="156"/>
      <c r="C67" s="154"/>
      <c r="D67" s="155"/>
      <c r="E67" s="115"/>
      <c r="F67" s="166"/>
      <c r="G67" s="36"/>
      <c r="H67" s="36"/>
      <c r="I67" s="165"/>
      <c r="J67" s="160"/>
      <c r="K67" s="162"/>
      <c r="L67" s="127"/>
      <c r="M67" s="129"/>
    </row>
    <row r="68" spans="1:13" s="128" customFormat="1" ht="15" thickTop="1">
      <c r="A68" s="154" t="s">
        <v>116</v>
      </c>
      <c r="B68" s="156">
        <f>B57</f>
        <v>16</v>
      </c>
      <c r="C68" s="154"/>
      <c r="D68" s="155">
        <v>0.4</v>
      </c>
      <c r="E68" s="219">
        <f>B68*D68</f>
        <v>6.4</v>
      </c>
      <c r="F68" s="166" t="s">
        <v>84</v>
      </c>
      <c r="G68" s="173">
        <f>E68*2*1.15</f>
        <v>14.719999999999999</v>
      </c>
      <c r="H68" s="174" t="s">
        <v>27</v>
      </c>
      <c r="I68" s="165"/>
      <c r="J68" s="160"/>
      <c r="K68" s="162"/>
      <c r="L68" s="127"/>
      <c r="M68" s="129"/>
    </row>
    <row r="69" spans="1:13" s="128" customFormat="1" ht="14.4">
      <c r="A69" s="154"/>
      <c r="B69" s="156"/>
      <c r="C69" s="154"/>
      <c r="D69" s="155"/>
      <c r="E69" s="218"/>
      <c r="F69" s="218"/>
      <c r="G69" s="36"/>
      <c r="H69" s="36"/>
      <c r="I69" s="165"/>
      <c r="J69" s="160"/>
      <c r="K69" s="162"/>
      <c r="L69" s="127"/>
      <c r="M69" s="129"/>
    </row>
    <row r="70" spans="1:13" s="128" customFormat="1" ht="14.4">
      <c r="A70" s="154"/>
      <c r="B70" s="156"/>
      <c r="C70" s="154"/>
      <c r="D70" s="155"/>
      <c r="E70" s="218"/>
      <c r="F70" s="218"/>
      <c r="G70" s="36"/>
      <c r="H70" s="36"/>
      <c r="I70" s="165"/>
      <c r="J70" s="160"/>
      <c r="K70" s="162"/>
      <c r="L70" s="127"/>
      <c r="M70" s="129"/>
    </row>
    <row r="71" spans="1:13" s="128" customFormat="1" ht="25.8" customHeight="1">
      <c r="A71" s="116" t="s">
        <v>123</v>
      </c>
      <c r="B71" s="267" t="s">
        <v>86</v>
      </c>
      <c r="C71" s="267"/>
      <c r="D71" s="267"/>
      <c r="E71" s="267"/>
      <c r="F71" s="267"/>
      <c r="G71" s="267"/>
      <c r="H71" s="267"/>
      <c r="I71" s="267"/>
      <c r="J71" s="117">
        <f>G65+G68</f>
        <v>63.019999999999996</v>
      </c>
      <c r="K71" s="118" t="s">
        <v>27</v>
      </c>
      <c r="L71" s="127">
        <v>0.98</v>
      </c>
      <c r="M71" s="129">
        <f>L71*J71</f>
        <v>61.759599999999992</v>
      </c>
    </row>
    <row r="72" spans="1:13" s="128" customFormat="1" ht="17.25" customHeight="1">
      <c r="A72" s="112"/>
      <c r="B72" s="205"/>
      <c r="C72" s="205"/>
      <c r="D72" s="205"/>
      <c r="E72" s="205"/>
      <c r="F72" s="205"/>
      <c r="G72" s="205"/>
      <c r="H72" s="205"/>
      <c r="I72" s="205"/>
      <c r="J72" s="206"/>
      <c r="K72" s="207"/>
      <c r="L72" s="127"/>
      <c r="M72" s="129"/>
    </row>
    <row r="73" spans="1:13" s="128" customFormat="1" ht="17.25" customHeight="1">
      <c r="A73" s="112"/>
      <c r="B73" s="205"/>
      <c r="C73" s="205"/>
      <c r="D73" s="205"/>
      <c r="E73" s="205"/>
      <c r="F73" s="205"/>
      <c r="G73" s="205"/>
      <c r="H73" s="205"/>
      <c r="I73" s="205"/>
      <c r="J73" s="206"/>
      <c r="K73" s="207"/>
      <c r="L73" s="127"/>
      <c r="M73" s="129"/>
    </row>
    <row r="74" spans="1:13" s="128" customFormat="1" ht="17.25" customHeight="1">
      <c r="A74" s="112"/>
      <c r="B74" s="205"/>
      <c r="C74" s="205"/>
      <c r="D74" s="205"/>
      <c r="E74" s="205"/>
      <c r="F74" s="205"/>
      <c r="G74" s="205"/>
      <c r="H74" s="205"/>
      <c r="I74" s="205"/>
      <c r="J74" s="206"/>
      <c r="K74" s="207"/>
      <c r="L74" s="127"/>
      <c r="M74" s="129"/>
    </row>
    <row r="75" spans="1:13" s="128" customFormat="1">
      <c r="A75" s="112"/>
      <c r="B75" s="205"/>
      <c r="C75" s="205"/>
      <c r="D75" s="205"/>
      <c r="E75" s="205"/>
      <c r="F75" s="205"/>
      <c r="G75" s="205"/>
      <c r="H75" s="205"/>
      <c r="I75" s="205"/>
      <c r="J75" s="206"/>
      <c r="K75" s="207"/>
      <c r="L75" s="127"/>
      <c r="M75" s="129"/>
    </row>
    <row r="76" spans="1:13" s="128" customFormat="1">
      <c r="A76" s="112"/>
      <c r="B76" s="205"/>
      <c r="C76" s="205"/>
      <c r="D76" s="205"/>
      <c r="E76" s="205"/>
      <c r="F76" s="205"/>
      <c r="G76" s="205"/>
      <c r="H76" s="205"/>
      <c r="I76" s="205"/>
      <c r="J76" s="206"/>
      <c r="K76" s="207"/>
      <c r="L76" s="127"/>
      <c r="M76" s="129"/>
    </row>
    <row r="77" spans="1:13" s="128" customFormat="1">
      <c r="A77" s="150"/>
      <c r="B77" s="37"/>
      <c r="C77" s="156"/>
      <c r="D77" s="155"/>
      <c r="E77" s="167"/>
      <c r="F77" s="166"/>
      <c r="G77" s="36"/>
      <c r="H77" s="36"/>
      <c r="I77" s="165"/>
      <c r="J77" s="160"/>
      <c r="K77" s="162"/>
      <c r="L77" s="127"/>
      <c r="M77" s="129"/>
    </row>
    <row r="78" spans="1:13" s="128" customFormat="1" ht="30" customHeight="1">
      <c r="A78" s="116" t="s">
        <v>85</v>
      </c>
      <c r="B78" s="266" t="s">
        <v>87</v>
      </c>
      <c r="C78" s="266"/>
      <c r="D78" s="266"/>
      <c r="E78" s="266"/>
      <c r="F78" s="266"/>
      <c r="G78" s="266"/>
      <c r="H78" s="266"/>
      <c r="I78" s="266"/>
      <c r="J78" s="117">
        <f>I80</f>
        <v>4.1099999999999994</v>
      </c>
      <c r="K78" s="118" t="s">
        <v>61</v>
      </c>
      <c r="L78" s="127">
        <v>82</v>
      </c>
      <c r="M78" s="129">
        <f t="shared" ref="M78" si="4">L78*J78</f>
        <v>337.02</v>
      </c>
    </row>
    <row r="79" spans="1:13" s="128" customFormat="1" ht="27" thickBot="1">
      <c r="A79" s="168" t="s">
        <v>88</v>
      </c>
      <c r="B79" s="37"/>
      <c r="C79" s="164"/>
      <c r="D79" s="155"/>
      <c r="E79" s="152" t="s">
        <v>89</v>
      </c>
      <c r="F79" s="169" t="s">
        <v>90</v>
      </c>
      <c r="G79" s="156"/>
      <c r="H79" s="36"/>
      <c r="I79" s="165"/>
      <c r="J79" s="160"/>
      <c r="K79" s="162"/>
      <c r="L79" s="127"/>
      <c r="M79" s="129"/>
    </row>
    <row r="80" spans="1:13" s="128" customFormat="1" ht="13.8" thickTop="1">
      <c r="A80" s="105"/>
      <c r="B80" s="37"/>
      <c r="C80" s="164"/>
      <c r="D80" s="155"/>
      <c r="E80" s="170">
        <f>E60</f>
        <v>27.4</v>
      </c>
      <c r="F80" s="171">
        <v>0.15</v>
      </c>
      <c r="G80" s="156"/>
      <c r="H80" s="172"/>
      <c r="I80" s="173">
        <f>E80*F80</f>
        <v>4.1099999999999994</v>
      </c>
      <c r="J80" s="174" t="s">
        <v>61</v>
      </c>
      <c r="K80" s="162"/>
      <c r="L80" s="127"/>
      <c r="M80" s="129"/>
    </row>
    <row r="81" spans="1:13" s="128" customFormat="1">
      <c r="A81" s="105"/>
      <c r="B81" s="228"/>
      <c r="C81" s="164"/>
      <c r="D81" s="155"/>
      <c r="E81" s="170"/>
      <c r="F81" s="153"/>
      <c r="G81" s="156"/>
      <c r="H81" s="229"/>
      <c r="I81" s="202"/>
      <c r="J81" s="203"/>
      <c r="K81" s="162"/>
      <c r="L81" s="127"/>
      <c r="M81" s="129"/>
    </row>
    <row r="82" spans="1:13" s="128" customFormat="1">
      <c r="A82" s="105"/>
      <c r="B82" s="228"/>
      <c r="C82" s="164"/>
      <c r="D82" s="155"/>
      <c r="E82" s="170"/>
      <c r="F82" s="153"/>
      <c r="G82" s="156"/>
      <c r="H82" s="229"/>
      <c r="I82" s="202"/>
      <c r="J82" s="203"/>
      <c r="K82" s="162"/>
      <c r="L82" s="127"/>
      <c r="M82" s="129"/>
    </row>
    <row r="83" spans="1:13" s="128" customFormat="1" ht="44.4" customHeight="1">
      <c r="A83" s="266" t="s">
        <v>124</v>
      </c>
      <c r="B83" s="266"/>
      <c r="C83" s="266"/>
      <c r="D83" s="266"/>
      <c r="E83" s="266"/>
      <c r="F83" s="266"/>
      <c r="G83" s="266"/>
      <c r="H83" s="266"/>
      <c r="I83" s="266"/>
      <c r="J83" s="117">
        <f>D86</f>
        <v>27.4</v>
      </c>
      <c r="K83" s="231" t="str">
        <f>E86</f>
        <v>M2</v>
      </c>
      <c r="L83" s="127">
        <v>54.15</v>
      </c>
      <c r="M83" s="129">
        <f>J83*L83</f>
        <v>1483.7099999999998</v>
      </c>
    </row>
    <row r="84" spans="1:13" s="128" customFormat="1">
      <c r="A84" s="105"/>
      <c r="B84" s="228"/>
      <c r="C84" s="164"/>
      <c r="D84" s="155"/>
      <c r="E84" s="170"/>
      <c r="F84" s="153"/>
      <c r="G84" s="156"/>
      <c r="H84" s="229"/>
      <c r="I84" s="202"/>
      <c r="J84" s="203"/>
      <c r="K84" s="162"/>
      <c r="L84" s="127"/>
      <c r="M84" s="129"/>
    </row>
    <row r="85" spans="1:13" s="128" customFormat="1">
      <c r="A85" s="105"/>
      <c r="B85" s="228"/>
      <c r="C85" s="164"/>
      <c r="D85" s="155"/>
      <c r="E85" s="170"/>
      <c r="F85" s="153"/>
      <c r="G85" s="156"/>
      <c r="H85" s="229"/>
      <c r="I85" s="202"/>
      <c r="J85" s="203"/>
      <c r="K85" s="162"/>
      <c r="L85" s="127"/>
      <c r="M85" s="129"/>
    </row>
    <row r="86" spans="1:13" s="128" customFormat="1">
      <c r="A86" s="105" t="s">
        <v>121</v>
      </c>
      <c r="B86" s="228"/>
      <c r="C86" s="164"/>
      <c r="D86" s="155">
        <f>E60</f>
        <v>27.4</v>
      </c>
      <c r="E86" s="170" t="s">
        <v>122</v>
      </c>
      <c r="F86" s="230"/>
      <c r="G86" s="156"/>
      <c r="H86" s="229"/>
      <c r="I86" s="202"/>
      <c r="J86" s="203"/>
      <c r="K86" s="162"/>
      <c r="L86" s="127"/>
      <c r="M86" s="129"/>
    </row>
    <row r="87" spans="1:13" s="128" customFormat="1">
      <c r="A87" s="105"/>
      <c r="B87" s="228"/>
      <c r="C87" s="164"/>
      <c r="D87" s="155"/>
      <c r="E87" s="170"/>
      <c r="F87" s="153"/>
      <c r="G87" s="156"/>
      <c r="H87" s="229"/>
      <c r="I87" s="202"/>
      <c r="J87" s="203"/>
      <c r="K87" s="162"/>
      <c r="L87" s="127"/>
      <c r="M87" s="129"/>
    </row>
    <row r="88" spans="1:13" s="128" customFormat="1" ht="28.2" customHeight="1">
      <c r="A88" s="116" t="s">
        <v>158</v>
      </c>
      <c r="B88" s="266" t="s">
        <v>101</v>
      </c>
      <c r="C88" s="266"/>
      <c r="D88" s="266"/>
      <c r="E88" s="266"/>
      <c r="F88" s="266"/>
      <c r="G88" s="266"/>
      <c r="H88" s="266"/>
      <c r="I88" s="266"/>
      <c r="J88" s="117">
        <f>E90</f>
        <v>35</v>
      </c>
      <c r="K88" s="204" t="s">
        <v>28</v>
      </c>
      <c r="L88" s="127">
        <v>4.5999999999999996</v>
      </c>
      <c r="M88" s="129">
        <f>L88*J88</f>
        <v>161</v>
      </c>
    </row>
    <row r="89" spans="1:13" s="128" customFormat="1" ht="13.8" thickBot="1">
      <c r="A89" s="105"/>
      <c r="B89" s="37"/>
      <c r="C89" s="164"/>
      <c r="D89" s="155"/>
      <c r="E89" s="170"/>
      <c r="F89" s="171"/>
      <c r="G89" s="156"/>
      <c r="H89" s="172"/>
      <c r="I89" s="202"/>
      <c r="J89" s="203"/>
      <c r="K89" s="162"/>
      <c r="L89" s="127"/>
      <c r="M89" s="129"/>
    </row>
    <row r="90" spans="1:13" s="128" customFormat="1" ht="13.8" thickTop="1">
      <c r="A90" s="105"/>
      <c r="B90" s="37" t="s">
        <v>102</v>
      </c>
      <c r="C90" s="164"/>
      <c r="D90" s="155"/>
      <c r="E90" s="173">
        <f>C21</f>
        <v>35</v>
      </c>
      <c r="F90" s="174" t="s">
        <v>28</v>
      </c>
      <c r="G90" s="156"/>
      <c r="H90" s="172"/>
      <c r="I90" s="202"/>
      <c r="J90" s="203"/>
      <c r="K90" s="162"/>
      <c r="L90" s="127"/>
      <c r="M90" s="129"/>
    </row>
    <row r="91" spans="1:13" s="128" customFormat="1">
      <c r="A91" s="105"/>
      <c r="B91" s="228"/>
      <c r="C91" s="164"/>
      <c r="D91" s="155"/>
      <c r="E91" s="202"/>
      <c r="F91" s="203"/>
      <c r="G91" s="156"/>
      <c r="H91" s="229"/>
      <c r="I91" s="202"/>
      <c r="J91" s="203"/>
      <c r="K91" s="162"/>
      <c r="L91" s="127"/>
      <c r="M91" s="129"/>
    </row>
    <row r="92" spans="1:13" s="128" customFormat="1">
      <c r="A92" s="105"/>
      <c r="B92" s="228"/>
      <c r="C92" s="164"/>
      <c r="D92" s="155"/>
      <c r="E92" s="170"/>
      <c r="F92" s="153"/>
      <c r="G92" s="156"/>
      <c r="H92" s="229"/>
      <c r="I92" s="202"/>
      <c r="J92" s="203"/>
      <c r="K92" s="162"/>
      <c r="L92" s="127"/>
      <c r="M92" s="129"/>
    </row>
    <row r="93" spans="1:13" s="128" customFormat="1">
      <c r="A93" s="105"/>
      <c r="B93" s="228"/>
      <c r="C93" s="164"/>
      <c r="D93" s="155"/>
      <c r="E93" s="170"/>
      <c r="F93" s="153"/>
      <c r="G93" s="156"/>
      <c r="H93" s="229"/>
      <c r="I93" s="202"/>
      <c r="J93" s="203"/>
      <c r="K93" s="162"/>
      <c r="L93" s="127"/>
      <c r="M93" s="129"/>
    </row>
    <row r="94" spans="1:13" s="128" customFormat="1">
      <c r="A94" s="105"/>
      <c r="B94" s="228"/>
      <c r="C94" s="164"/>
      <c r="D94" s="155"/>
      <c r="E94" s="170"/>
      <c r="F94" s="153"/>
      <c r="G94" s="156"/>
      <c r="H94" s="229"/>
      <c r="I94" s="202"/>
      <c r="J94" s="203"/>
      <c r="K94" s="162"/>
      <c r="L94" s="127"/>
      <c r="M94" s="129"/>
    </row>
    <row r="95" spans="1:13" s="128" customFormat="1">
      <c r="A95" s="105"/>
      <c r="B95" s="37"/>
      <c r="C95" s="164"/>
      <c r="D95" s="155"/>
      <c r="E95" s="170"/>
      <c r="F95" s="171"/>
      <c r="G95" s="156"/>
      <c r="H95" s="172"/>
      <c r="I95" s="202"/>
      <c r="J95" s="203"/>
      <c r="K95" s="162"/>
      <c r="L95" s="127"/>
      <c r="M95" s="129"/>
    </row>
    <row r="96" spans="1:13" s="128" customFormat="1">
      <c r="A96" s="105"/>
      <c r="B96" s="37"/>
      <c r="C96" s="164"/>
      <c r="D96" s="155"/>
      <c r="E96" s="170"/>
      <c r="F96" s="171"/>
      <c r="G96" s="156"/>
      <c r="H96" s="172"/>
      <c r="I96" s="202"/>
      <c r="J96" s="203"/>
      <c r="K96" s="162"/>
      <c r="L96" s="127"/>
      <c r="M96" s="129"/>
    </row>
    <row r="97" spans="1:13" s="128" customFormat="1">
      <c r="A97" s="105"/>
      <c r="B97" s="37"/>
      <c r="C97" s="164"/>
      <c r="D97" s="155"/>
      <c r="E97" s="170"/>
      <c r="F97" s="171"/>
      <c r="G97" s="156"/>
      <c r="H97" s="172"/>
      <c r="I97" s="202"/>
      <c r="J97" s="203"/>
      <c r="K97" s="162"/>
      <c r="L97" s="127"/>
      <c r="M97" s="129"/>
    </row>
    <row r="98" spans="1:13" s="128" customFormat="1" ht="14.4" customHeight="1">
      <c r="A98" s="223" t="s">
        <v>159</v>
      </c>
      <c r="B98" s="224"/>
      <c r="C98" s="224"/>
      <c r="D98" s="224"/>
      <c r="E98" s="224"/>
      <c r="F98" s="224"/>
      <c r="G98" s="224"/>
      <c r="H98" s="224"/>
      <c r="I98" s="224"/>
      <c r="J98" s="117">
        <f>G104</f>
        <v>8</v>
      </c>
      <c r="K98" s="118" t="str">
        <f>H104</f>
        <v>τεμ</v>
      </c>
      <c r="L98" s="128">
        <v>26.77</v>
      </c>
      <c r="M98" s="222">
        <f>J98*L98</f>
        <v>214.16</v>
      </c>
    </row>
    <row r="99" spans="1:13" s="128" customFormat="1" ht="14.4">
      <c r="A99" t="s">
        <v>119</v>
      </c>
      <c r="B99"/>
      <c r="C99"/>
      <c r="D99"/>
      <c r="E99" s="220"/>
      <c r="F99" s="220"/>
      <c r="G99" s="220"/>
      <c r="H99" s="220"/>
      <c r="I99" s="220"/>
      <c r="J99"/>
      <c r="K99" s="225"/>
      <c r="L99"/>
      <c r="M99" s="129"/>
    </row>
    <row r="100" spans="1:13" s="128" customFormat="1" ht="14.4">
      <c r="A100" t="s">
        <v>118</v>
      </c>
      <c r="B100"/>
      <c r="C100"/>
      <c r="D100"/>
      <c r="E100" s="220"/>
      <c r="F100" s="220"/>
      <c r="G100" s="220"/>
      <c r="H100" s="220"/>
      <c r="I100" s="220"/>
      <c r="J100"/>
      <c r="K100" s="225"/>
      <c r="L100"/>
      <c r="M100" s="129"/>
    </row>
    <row r="101" spans="1:13" s="128" customFormat="1" ht="14.4">
      <c r="A101" s="221"/>
      <c r="B101"/>
      <c r="C101"/>
      <c r="D101"/>
      <c r="E101"/>
      <c r="F101"/>
      <c r="G101"/>
      <c r="H101"/>
      <c r="I101"/>
      <c r="J101"/>
      <c r="K101" s="225"/>
      <c r="L101"/>
      <c r="M101" s="129"/>
    </row>
    <row r="102" spans="1:13" s="128" customFormat="1" ht="14.4">
      <c r="A102"/>
      <c r="B102"/>
      <c r="C102"/>
      <c r="D102"/>
      <c r="E102"/>
      <c r="F102"/>
      <c r="G102">
        <v>8</v>
      </c>
      <c r="H102" t="s">
        <v>41</v>
      </c>
      <c r="I102"/>
      <c r="J102"/>
      <c r="K102" s="225"/>
      <c r="L102"/>
      <c r="M102" s="129"/>
    </row>
    <row r="103" spans="1:13" s="128" customFormat="1" ht="15" thickBot="1">
      <c r="A103"/>
      <c r="B103"/>
      <c r="C103"/>
      <c r="D103"/>
      <c r="E103"/>
      <c r="F103"/>
      <c r="G103"/>
      <c r="H103"/>
      <c r="I103"/>
      <c r="J103"/>
      <c r="K103" s="225"/>
      <c r="L103"/>
      <c r="M103" s="129"/>
    </row>
    <row r="104" spans="1:13" s="128" customFormat="1" ht="15" thickTop="1">
      <c r="A104" s="222" t="s">
        <v>108</v>
      </c>
      <c r="B104" s="222"/>
      <c r="C104" s="222"/>
      <c r="D104" s="222"/>
      <c r="E104" s="222"/>
      <c r="F104" s="222"/>
      <c r="G104" s="173">
        <f>G102+G103</f>
        <v>8</v>
      </c>
      <c r="H104" s="174" t="str">
        <f>H102</f>
        <v>τεμ</v>
      </c>
      <c r="I104" s="222"/>
      <c r="J104" s="222"/>
      <c r="K104" s="226"/>
    </row>
    <row r="105" spans="1:13" s="128" customFormat="1">
      <c r="A105" s="105"/>
      <c r="B105" s="37"/>
      <c r="C105" s="164"/>
      <c r="D105" s="155"/>
      <c r="E105" s="170"/>
      <c r="F105" s="171"/>
      <c r="G105" s="156"/>
      <c r="H105" s="172"/>
      <c r="I105" s="202"/>
      <c r="J105" s="203"/>
      <c r="K105" s="162"/>
      <c r="L105" s="127"/>
      <c r="M105" s="129"/>
    </row>
    <row r="106" spans="1:13" s="128" customFormat="1">
      <c r="A106" s="105"/>
      <c r="B106" s="37"/>
      <c r="C106" s="164"/>
      <c r="D106" s="155"/>
      <c r="E106" s="170"/>
      <c r="F106" s="171"/>
      <c r="G106" s="156"/>
      <c r="H106" s="172"/>
      <c r="I106" s="202"/>
      <c r="J106" s="203"/>
      <c r="K106" s="162"/>
      <c r="L106" s="127"/>
      <c r="M106" s="129"/>
    </row>
    <row r="107" spans="1:13" s="128" customFormat="1">
      <c r="L107" s="127"/>
      <c r="M107" s="129"/>
    </row>
    <row r="108" spans="1:13" s="128" customFormat="1">
      <c r="A108" s="105"/>
      <c r="B108" s="37"/>
      <c r="C108" s="164"/>
      <c r="D108" s="155"/>
      <c r="E108" s="170"/>
      <c r="F108" s="171"/>
      <c r="G108" s="156"/>
      <c r="H108" s="172"/>
      <c r="I108" s="202"/>
      <c r="J108" s="203"/>
      <c r="K108" s="162"/>
      <c r="L108" s="127"/>
      <c r="M108" s="129"/>
    </row>
    <row r="109" spans="1:13" s="128" customFormat="1">
      <c r="A109" s="105"/>
      <c r="B109" s="37"/>
      <c r="C109" s="164"/>
      <c r="D109" s="155"/>
      <c r="E109" s="170"/>
      <c r="F109" s="171"/>
      <c r="G109" s="156"/>
      <c r="H109" s="172"/>
      <c r="I109" s="202"/>
      <c r="J109" s="203"/>
      <c r="K109" s="162"/>
      <c r="L109" s="127"/>
      <c r="M109" s="129"/>
    </row>
    <row r="110" spans="1:13" s="128" customFormat="1">
      <c r="A110" s="105"/>
      <c r="B110" s="37"/>
      <c r="C110" s="164"/>
      <c r="D110" s="155"/>
      <c r="E110" s="170"/>
      <c r="F110" s="171"/>
      <c r="G110" s="156"/>
      <c r="H110" s="172"/>
      <c r="I110" s="202"/>
      <c r="J110" s="203"/>
      <c r="K110" s="162"/>
      <c r="L110" s="127"/>
      <c r="M110" s="129"/>
    </row>
    <row r="111" spans="1:13" s="128" customFormat="1">
      <c r="A111" s="105"/>
      <c r="B111" s="37"/>
      <c r="C111" s="164"/>
      <c r="D111" s="155"/>
      <c r="E111" s="167"/>
      <c r="F111" s="166"/>
      <c r="G111" s="36"/>
      <c r="H111" s="36"/>
      <c r="I111" s="165"/>
      <c r="J111" s="160"/>
      <c r="K111" s="162"/>
      <c r="L111" s="127"/>
      <c r="M111" s="129"/>
    </row>
    <row r="112" spans="1:13" s="128" customFormat="1">
      <c r="A112" s="116" t="s">
        <v>125</v>
      </c>
      <c r="B112" s="266" t="s">
        <v>91</v>
      </c>
      <c r="C112" s="266"/>
      <c r="D112" s="266"/>
      <c r="E112" s="266"/>
      <c r="F112" s="266"/>
      <c r="G112" s="266"/>
      <c r="H112" s="266"/>
      <c r="I112" s="266"/>
      <c r="J112" s="117">
        <f>B117</f>
        <v>7</v>
      </c>
      <c r="K112" s="118" t="s">
        <v>92</v>
      </c>
      <c r="L112" s="127">
        <v>55.38</v>
      </c>
      <c r="M112" s="129">
        <f>L112*J112</f>
        <v>387.66</v>
      </c>
    </row>
    <row r="113" spans="1:13" s="128" customFormat="1">
      <c r="A113" s="66"/>
      <c r="B113" s="158"/>
      <c r="C113" s="160"/>
      <c r="D113" s="160"/>
      <c r="E113" s="160"/>
      <c r="F113" s="160"/>
      <c r="G113" s="160"/>
      <c r="H113" s="160"/>
      <c r="I113" s="160"/>
      <c r="J113" s="160"/>
      <c r="K113" s="162"/>
      <c r="L113" s="127"/>
      <c r="M113" s="129"/>
    </row>
    <row r="114" spans="1:13" s="128" customFormat="1">
      <c r="A114" s="130" t="s">
        <v>49</v>
      </c>
      <c r="B114" s="131" t="s">
        <v>93</v>
      </c>
      <c r="C114" s="160"/>
      <c r="D114" s="160"/>
      <c r="E114" s="160"/>
      <c r="F114" s="160"/>
      <c r="G114" s="156"/>
      <c r="H114" s="156"/>
      <c r="I114" s="156"/>
      <c r="J114" s="175"/>
      <c r="K114" s="176"/>
      <c r="L114" s="127"/>
      <c r="M114" s="127"/>
    </row>
    <row r="115" spans="1:13" s="128" customFormat="1">
      <c r="A115" s="133"/>
      <c r="B115" s="135" t="s">
        <v>41</v>
      </c>
      <c r="C115" s="160"/>
      <c r="D115" s="160"/>
      <c r="E115" s="160"/>
      <c r="F115" s="160"/>
      <c r="G115" s="156"/>
      <c r="H115" s="156"/>
      <c r="I115" s="156"/>
      <c r="J115" s="175"/>
      <c r="K115" s="176"/>
      <c r="L115" s="127"/>
      <c r="M115" s="127"/>
    </row>
    <row r="116" spans="1:13" s="128" customFormat="1">
      <c r="A116" s="177"/>
      <c r="B116" s="178">
        <v>7</v>
      </c>
      <c r="C116" s="160"/>
      <c r="D116" s="160"/>
      <c r="E116" s="160"/>
      <c r="F116" s="160"/>
      <c r="G116" s="156"/>
      <c r="H116" s="156"/>
      <c r="I116" s="156"/>
      <c r="J116" s="175"/>
      <c r="K116" s="176"/>
      <c r="L116" s="127"/>
      <c r="M116" s="127"/>
    </row>
    <row r="117" spans="1:13" s="121" customFormat="1">
      <c r="A117" s="112"/>
      <c r="B117" s="179">
        <f>SUM(B116:B116)</f>
        <v>7</v>
      </c>
      <c r="C117" s="180" t="s">
        <v>92</v>
      </c>
      <c r="D117" s="102"/>
      <c r="E117" s="102"/>
      <c r="F117" s="102"/>
      <c r="G117" s="99"/>
      <c r="H117" s="99"/>
      <c r="I117" s="99"/>
      <c r="J117" s="181"/>
      <c r="K117" s="182"/>
      <c r="L117" s="119"/>
      <c r="M117" s="119"/>
    </row>
    <row r="118" spans="1:13" s="121" customFormat="1">
      <c r="A118" s="112"/>
      <c r="B118" s="227"/>
      <c r="C118" s="203"/>
      <c r="D118" s="102"/>
      <c r="E118" s="102"/>
      <c r="F118" s="102"/>
      <c r="G118" s="99"/>
      <c r="H118" s="99"/>
      <c r="I118" s="99"/>
      <c r="J118" s="181"/>
      <c r="K118" s="182"/>
      <c r="L118" s="119"/>
      <c r="M118" s="119"/>
    </row>
    <row r="119" spans="1:13" s="121" customFormat="1">
      <c r="A119" s="112"/>
      <c r="B119" s="227"/>
      <c r="C119" s="203"/>
      <c r="D119" s="102"/>
      <c r="E119" s="102"/>
      <c r="F119" s="102"/>
      <c r="G119" s="99"/>
      <c r="H119" s="99"/>
      <c r="I119" s="99"/>
      <c r="J119" s="181"/>
      <c r="K119" s="182"/>
      <c r="L119" s="119"/>
      <c r="M119" s="119"/>
    </row>
    <row r="120" spans="1:13" s="121" customFormat="1">
      <c r="A120" s="223" t="s">
        <v>126</v>
      </c>
      <c r="B120" s="224"/>
      <c r="C120" s="224"/>
      <c r="D120" s="224"/>
      <c r="E120" s="224"/>
      <c r="F120" s="224"/>
      <c r="G120" s="224"/>
      <c r="H120" s="224"/>
      <c r="I120" s="224"/>
      <c r="J120" s="117">
        <f>B124</f>
        <v>1</v>
      </c>
      <c r="K120" s="118" t="str">
        <f>C125</f>
        <v>τμχ</v>
      </c>
      <c r="L120" s="119">
        <v>69.14</v>
      </c>
      <c r="M120" s="119">
        <f>J120*L120</f>
        <v>69.14</v>
      </c>
    </row>
    <row r="121" spans="1:13" s="121" customFormat="1">
      <c r="A121" s="112"/>
      <c r="B121" s="227"/>
      <c r="C121" s="203"/>
      <c r="D121" s="102"/>
      <c r="E121" s="102"/>
      <c r="F121" s="102"/>
      <c r="G121" s="99"/>
      <c r="H121" s="99"/>
      <c r="I121" s="99"/>
      <c r="J121" s="181"/>
      <c r="K121" s="182"/>
      <c r="L121" s="119"/>
      <c r="M121" s="119"/>
    </row>
    <row r="122" spans="1:13" s="121" customFormat="1">
      <c r="A122" s="130" t="s">
        <v>49</v>
      </c>
      <c r="B122" s="131" t="s">
        <v>93</v>
      </c>
      <c r="C122" s="160"/>
      <c r="D122" s="102"/>
      <c r="E122" s="102"/>
      <c r="F122" s="102"/>
      <c r="G122" s="99"/>
      <c r="H122" s="99"/>
      <c r="I122" s="99"/>
      <c r="J122" s="181"/>
      <c r="K122" s="182"/>
      <c r="L122" s="119"/>
      <c r="M122" s="119"/>
    </row>
    <row r="123" spans="1:13" s="121" customFormat="1">
      <c r="A123" s="133"/>
      <c r="B123" s="135" t="s">
        <v>41</v>
      </c>
      <c r="C123" s="160"/>
      <c r="D123" s="102"/>
      <c r="E123" s="102"/>
      <c r="F123" s="102"/>
      <c r="G123" s="99"/>
      <c r="H123" s="99"/>
      <c r="I123" s="99"/>
      <c r="J123" s="181"/>
      <c r="K123" s="182"/>
      <c r="L123" s="119"/>
      <c r="M123" s="119"/>
    </row>
    <row r="124" spans="1:13" s="121" customFormat="1">
      <c r="A124" s="177"/>
      <c r="B124" s="178">
        <v>1</v>
      </c>
      <c r="C124" s="160"/>
      <c r="D124" s="102"/>
      <c r="E124" s="102"/>
      <c r="F124" s="102"/>
      <c r="G124" s="99"/>
      <c r="H124" s="99"/>
      <c r="I124" s="99"/>
      <c r="J124" s="181"/>
      <c r="K124" s="182"/>
      <c r="L124" s="119"/>
      <c r="M124" s="119"/>
    </row>
    <row r="125" spans="1:13" s="121" customFormat="1">
      <c r="A125" s="112"/>
      <c r="B125" s="179">
        <f>SUM(B124:B124)</f>
        <v>1</v>
      </c>
      <c r="C125" s="180" t="s">
        <v>92</v>
      </c>
      <c r="D125" s="102"/>
      <c r="E125" s="102"/>
      <c r="F125" s="102"/>
      <c r="G125" s="99"/>
      <c r="H125" s="99"/>
      <c r="I125" s="99"/>
      <c r="J125" s="181"/>
      <c r="K125" s="182"/>
      <c r="L125" s="119"/>
      <c r="M125" s="119"/>
    </row>
    <row r="126" spans="1:13" s="121" customFormat="1">
      <c r="A126" s="112"/>
      <c r="B126" s="227"/>
      <c r="C126" s="203"/>
      <c r="D126" s="102"/>
      <c r="E126" s="102"/>
      <c r="F126" s="102"/>
      <c r="G126" s="99"/>
      <c r="H126" s="99"/>
      <c r="I126" s="99"/>
      <c r="J126" s="181"/>
      <c r="K126" s="182"/>
      <c r="L126" s="119"/>
      <c r="M126" s="119"/>
    </row>
    <row r="127" spans="1:13" s="121" customFormat="1">
      <c r="A127" s="112"/>
      <c r="B127" s="227"/>
      <c r="C127" s="203"/>
      <c r="D127" s="102"/>
      <c r="E127" s="102"/>
      <c r="F127" s="102"/>
      <c r="G127" s="99"/>
      <c r="H127" s="99"/>
      <c r="I127" s="99"/>
      <c r="J127" s="181"/>
      <c r="K127" s="182"/>
      <c r="L127" s="119"/>
      <c r="M127" s="119"/>
    </row>
    <row r="128" spans="1:13" s="128" customFormat="1">
      <c r="A128" s="112"/>
      <c r="B128" s="158"/>
      <c r="C128" s="160"/>
      <c r="D128" s="160"/>
      <c r="E128" s="160"/>
      <c r="F128" s="160"/>
      <c r="G128" s="160"/>
      <c r="H128" s="160"/>
      <c r="I128" s="160"/>
      <c r="J128" s="160"/>
      <c r="K128" s="162"/>
      <c r="L128" s="127"/>
      <c r="M128" s="129"/>
    </row>
    <row r="129" spans="1:14">
      <c r="A129" s="146"/>
      <c r="B129" s="146"/>
      <c r="C129" s="146"/>
      <c r="D129" s="146"/>
      <c r="E129" s="146"/>
      <c r="F129" s="146"/>
      <c r="G129" s="146"/>
      <c r="H129" s="146"/>
      <c r="I129" s="146"/>
      <c r="J129" s="146"/>
      <c r="K129" s="183"/>
    </row>
    <row r="130" spans="1:14" ht="34.799999999999997" customHeight="1">
      <c r="A130" s="266" t="s">
        <v>127</v>
      </c>
      <c r="B130" s="266"/>
      <c r="C130" s="266"/>
      <c r="D130" s="266"/>
      <c r="E130" s="266"/>
      <c r="F130" s="266"/>
      <c r="G130" s="266"/>
      <c r="H130" s="266"/>
      <c r="I130" s="266"/>
      <c r="J130" s="117">
        <f>E133</f>
        <v>1</v>
      </c>
      <c r="K130" s="118" t="str">
        <f>F133</f>
        <v>τμχ</v>
      </c>
      <c r="L130" s="39">
        <v>100</v>
      </c>
      <c r="M130" s="40">
        <f>J130*L130</f>
        <v>100</v>
      </c>
    </row>
    <row r="131" spans="1:14" ht="22.5" customHeight="1">
      <c r="A131" s="36"/>
      <c r="B131" s="37"/>
      <c r="C131" s="36"/>
      <c r="D131" s="36"/>
      <c r="E131" s="36"/>
      <c r="F131" s="36"/>
      <c r="G131" s="36"/>
      <c r="H131" s="36"/>
      <c r="I131" s="36"/>
      <c r="J131" s="36"/>
      <c r="K131" s="38"/>
    </row>
    <row r="132" spans="1:14" s="188" customFormat="1" ht="21.75" customHeight="1">
      <c r="A132" s="36" t="s">
        <v>120</v>
      </c>
      <c r="B132" s="187"/>
      <c r="C132" s="36"/>
      <c r="D132" s="36"/>
      <c r="E132" s="36">
        <v>1</v>
      </c>
      <c r="F132" s="36" t="s">
        <v>92</v>
      </c>
      <c r="G132" s="36"/>
      <c r="H132" s="36"/>
      <c r="I132" s="36"/>
      <c r="J132" s="36"/>
      <c r="K132" s="38"/>
      <c r="N132" s="41"/>
    </row>
    <row r="133" spans="1:14" ht="21" customHeight="1">
      <c r="E133" s="179">
        <f>E132</f>
        <v>1</v>
      </c>
      <c r="F133" s="180" t="str">
        <f>F132</f>
        <v>τμχ</v>
      </c>
      <c r="K133" s="38"/>
    </row>
    <row r="134" spans="1:14" s="128" customFormat="1" ht="21" customHeight="1">
      <c r="A134" s="121"/>
      <c r="B134" s="268"/>
      <c r="C134" s="121"/>
      <c r="D134" s="121"/>
      <c r="E134" s="227"/>
      <c r="F134" s="203"/>
      <c r="G134" s="121"/>
      <c r="H134" s="121"/>
      <c r="I134" s="121"/>
      <c r="J134" s="121"/>
      <c r="K134" s="182"/>
      <c r="L134" s="127"/>
      <c r="M134" s="129"/>
    </row>
    <row r="135" spans="1:14" s="128" customFormat="1" ht="21" customHeight="1">
      <c r="A135" s="121"/>
      <c r="B135" s="268"/>
      <c r="C135" s="121"/>
      <c r="D135" s="121"/>
      <c r="E135" s="227"/>
      <c r="F135" s="203"/>
      <c r="G135" s="121"/>
      <c r="H135" s="121"/>
      <c r="I135" s="121"/>
      <c r="J135" s="121"/>
      <c r="K135" s="182"/>
      <c r="L135" s="127"/>
      <c r="M135" s="129"/>
    </row>
    <row r="136" spans="1:14" s="128" customFormat="1" ht="30.6" customHeight="1">
      <c r="A136" s="266" t="s">
        <v>160</v>
      </c>
      <c r="B136" s="266"/>
      <c r="C136" s="266"/>
      <c r="D136" s="266"/>
      <c r="E136" s="266"/>
      <c r="F136" s="266"/>
      <c r="G136" s="266"/>
      <c r="H136" s="266"/>
      <c r="I136" s="266"/>
      <c r="J136" s="117">
        <f>E138</f>
        <v>13.26</v>
      </c>
      <c r="K136" s="118" t="s">
        <v>161</v>
      </c>
      <c r="L136" s="127">
        <v>2.9</v>
      </c>
      <c r="M136" s="129">
        <f>L136*J136</f>
        <v>38.454000000000001</v>
      </c>
    </row>
    <row r="137" spans="1:14" s="128" customFormat="1" ht="21" customHeight="1">
      <c r="A137" s="121"/>
      <c r="B137" s="268"/>
      <c r="C137" s="121"/>
      <c r="D137" s="121"/>
      <c r="E137" s="227"/>
      <c r="F137" s="203"/>
      <c r="G137" s="121"/>
      <c r="H137" s="121"/>
      <c r="I137" s="121"/>
      <c r="J137" s="121"/>
      <c r="K137" s="182"/>
      <c r="L137" s="127"/>
      <c r="M137" s="129"/>
    </row>
    <row r="138" spans="1:14" s="128" customFormat="1" ht="21" customHeight="1">
      <c r="A138" s="121" t="s">
        <v>162</v>
      </c>
      <c r="B138" s="268"/>
      <c r="C138" s="121"/>
      <c r="D138" s="121"/>
      <c r="E138" s="227">
        <v>13.26</v>
      </c>
      <c r="F138" s="203" t="s">
        <v>27</v>
      </c>
      <c r="G138" s="121"/>
      <c r="H138" s="121"/>
      <c r="I138" s="121"/>
      <c r="J138" s="121"/>
      <c r="K138" s="182"/>
      <c r="L138" s="127"/>
      <c r="M138" s="129"/>
    </row>
    <row r="139" spans="1:14" s="128" customFormat="1" ht="21" customHeight="1">
      <c r="A139" s="121"/>
      <c r="B139" s="268"/>
      <c r="C139" s="121"/>
      <c r="D139" s="121"/>
      <c r="E139" s="227"/>
      <c r="F139" s="203"/>
      <c r="G139" s="121"/>
      <c r="H139" s="121"/>
      <c r="I139" s="121"/>
      <c r="J139" s="121"/>
      <c r="K139" s="182"/>
      <c r="L139" s="127"/>
      <c r="M139" s="129"/>
    </row>
    <row r="140" spans="1:14" s="128" customFormat="1" ht="21" customHeight="1">
      <c r="A140" s="121"/>
      <c r="B140" s="268"/>
      <c r="C140" s="121"/>
      <c r="D140" s="121"/>
      <c r="E140" s="227"/>
      <c r="F140" s="203"/>
      <c r="G140" s="121"/>
      <c r="H140" s="121"/>
      <c r="I140" s="121"/>
      <c r="J140" s="121"/>
      <c r="K140" s="182"/>
      <c r="L140" s="127"/>
      <c r="M140" s="129"/>
    </row>
    <row r="141" spans="1:14" s="128" customFormat="1" ht="21" customHeight="1">
      <c r="A141" s="121"/>
      <c r="B141" s="268"/>
      <c r="C141" s="121"/>
      <c r="D141" s="121"/>
      <c r="E141" s="227"/>
      <c r="F141" s="203"/>
      <c r="G141" s="121"/>
      <c r="H141" s="121"/>
      <c r="I141" s="121"/>
      <c r="J141" s="121"/>
      <c r="K141" s="182"/>
      <c r="L141" s="127"/>
      <c r="M141" s="129"/>
    </row>
    <row r="142" spans="1:14" s="188" customFormat="1">
      <c r="A142" s="189"/>
      <c r="B142" s="190"/>
      <c r="C142" s="191"/>
      <c r="K142" s="38"/>
      <c r="L142" s="39"/>
      <c r="M142" s="40"/>
      <c r="N142" s="41"/>
    </row>
    <row r="143" spans="1:14" s="188" customFormat="1">
      <c r="A143" s="189"/>
      <c r="B143" s="190"/>
      <c r="C143" s="191"/>
      <c r="K143" s="38"/>
      <c r="L143" s="39"/>
      <c r="M143" s="40"/>
      <c r="N143" s="41"/>
    </row>
    <row r="144" spans="1:14" s="188" customFormat="1" ht="25.2" customHeight="1">
      <c r="A144" s="266" t="s">
        <v>128</v>
      </c>
      <c r="B144" s="266"/>
      <c r="C144" s="266"/>
      <c r="D144" s="266"/>
      <c r="E144" s="266"/>
      <c r="F144" s="266"/>
      <c r="G144" s="266"/>
      <c r="H144" s="266"/>
      <c r="I144" s="266"/>
      <c r="J144" s="117">
        <f>E148</f>
        <v>1</v>
      </c>
      <c r="K144" s="118" t="str">
        <f>F148</f>
        <v>τμχ</v>
      </c>
      <c r="L144" s="39">
        <v>120</v>
      </c>
      <c r="M144" s="40">
        <f>J144*L144</f>
        <v>120</v>
      </c>
      <c r="N144" s="41"/>
    </row>
    <row r="145" spans="1:14" s="188" customFormat="1">
      <c r="A145" s="189"/>
      <c r="B145" s="190"/>
      <c r="C145" s="191"/>
      <c r="K145" s="38"/>
      <c r="L145" s="39"/>
      <c r="M145" s="40"/>
      <c r="N145" s="41"/>
    </row>
    <row r="146" spans="1:14" s="188" customFormat="1">
      <c r="A146" s="189"/>
      <c r="B146" s="190"/>
      <c r="C146" s="191"/>
      <c r="K146" s="38"/>
      <c r="L146" s="39"/>
      <c r="M146" s="40"/>
      <c r="N146" s="41"/>
    </row>
    <row r="147" spans="1:14" s="188" customFormat="1">
      <c r="A147" s="36" t="s">
        <v>120</v>
      </c>
      <c r="B147" s="187"/>
      <c r="C147" s="36"/>
      <c r="D147" s="36"/>
      <c r="E147" s="36">
        <v>1</v>
      </c>
      <c r="F147" s="36" t="s">
        <v>92</v>
      </c>
      <c r="K147" s="38"/>
      <c r="L147" s="39"/>
      <c r="M147" s="40"/>
      <c r="N147" s="41"/>
    </row>
    <row r="148" spans="1:14" s="188" customFormat="1">
      <c r="B148" s="193"/>
      <c r="E148" s="179">
        <f>E147</f>
        <v>1</v>
      </c>
      <c r="F148" s="180" t="str">
        <f>F147</f>
        <v>τμχ</v>
      </c>
      <c r="K148" s="38"/>
      <c r="L148" s="39"/>
      <c r="M148" s="40"/>
      <c r="N148" s="41"/>
    </row>
    <row r="149" spans="1:14" s="188" customFormat="1">
      <c r="A149" s="189"/>
      <c r="B149" s="190"/>
      <c r="C149" s="191"/>
      <c r="K149" s="38"/>
      <c r="L149" s="39"/>
      <c r="M149" s="40"/>
      <c r="N149" s="41"/>
    </row>
    <row r="150" spans="1:14" s="188" customFormat="1">
      <c r="A150" s="189"/>
      <c r="B150" s="190"/>
      <c r="C150" s="191"/>
      <c r="K150" s="38"/>
      <c r="L150" s="39"/>
      <c r="M150" s="40"/>
      <c r="N150" s="41"/>
    </row>
    <row r="151" spans="1:14" s="188" customFormat="1">
      <c r="A151" s="189"/>
      <c r="B151" s="190"/>
      <c r="C151" s="191"/>
      <c r="K151" s="38"/>
      <c r="L151" s="39"/>
      <c r="M151" s="40"/>
      <c r="N151" s="41"/>
    </row>
    <row r="152" spans="1:14" s="188" customFormat="1">
      <c r="A152" s="189"/>
      <c r="B152" s="190"/>
      <c r="C152" s="191"/>
      <c r="K152" s="38"/>
      <c r="L152" s="39"/>
      <c r="M152" s="40"/>
      <c r="N152" s="41"/>
    </row>
    <row r="153" spans="1:14" s="188" customFormat="1">
      <c r="A153" s="189"/>
      <c r="B153" s="190"/>
      <c r="C153" s="191"/>
      <c r="K153" s="38"/>
      <c r="L153" s="39"/>
      <c r="M153" s="40"/>
      <c r="N153" s="41"/>
    </row>
    <row r="154" spans="1:14" s="188" customFormat="1">
      <c r="A154" s="189"/>
      <c r="B154" s="190"/>
      <c r="C154" s="191"/>
      <c r="K154" s="38"/>
      <c r="L154" s="39"/>
      <c r="M154" s="40"/>
      <c r="N154" s="41"/>
    </row>
    <row r="155" spans="1:14" s="188" customFormat="1">
      <c r="A155" s="189"/>
      <c r="B155" s="190"/>
      <c r="C155" s="192"/>
      <c r="K155" s="38"/>
      <c r="L155" s="39"/>
      <c r="M155" s="40"/>
      <c r="N155" s="41"/>
    </row>
    <row r="156" spans="1:14" s="188" customFormat="1">
      <c r="A156" s="189"/>
      <c r="B156" s="190"/>
      <c r="C156" s="192"/>
      <c r="K156" s="38"/>
      <c r="L156" s="39"/>
      <c r="M156" s="40">
        <f>SUM(M24:M154)</f>
        <v>3573.9135549999996</v>
      </c>
      <c r="N156" s="41"/>
    </row>
    <row r="157" spans="1:14" s="188" customFormat="1">
      <c r="A157" s="189"/>
      <c r="B157" s="193"/>
      <c r="C157" s="191"/>
      <c r="K157" s="38"/>
      <c r="L157" s="184" t="s">
        <v>100</v>
      </c>
      <c r="M157" s="185">
        <f>M156*0.15</f>
        <v>536.08703324999988</v>
      </c>
      <c r="N157" s="41"/>
    </row>
    <row r="158" spans="1:14" s="188" customFormat="1" ht="15.6">
      <c r="A158" s="194"/>
      <c r="B158" s="193"/>
      <c r="K158" s="38"/>
      <c r="L158" s="39"/>
      <c r="M158" s="186">
        <f>M157+M156</f>
        <v>4110.0005882499991</v>
      </c>
      <c r="N158" s="41"/>
    </row>
    <row r="159" spans="1:14" s="188" customFormat="1" ht="13.8" thickBot="1">
      <c r="A159" s="194"/>
      <c r="B159" s="193"/>
      <c r="K159" s="38"/>
      <c r="L159" s="39" t="s">
        <v>107</v>
      </c>
      <c r="M159" s="40">
        <f>M158*17%</f>
        <v>698.70010000249988</v>
      </c>
      <c r="N159" s="41"/>
    </row>
    <row r="160" spans="1:14" s="188" customFormat="1" ht="13.8" thickTop="1">
      <c r="A160" s="194"/>
      <c r="B160" s="193"/>
      <c r="K160" s="38"/>
      <c r="L160" s="173" t="s">
        <v>108</v>
      </c>
      <c r="M160" s="173">
        <f>M159+M158</f>
        <v>4808.7006882524993</v>
      </c>
      <c r="N160" s="41"/>
    </row>
    <row r="161" spans="1:14" s="188" customFormat="1">
      <c r="A161" s="194"/>
      <c r="B161" s="193"/>
      <c r="L161" s="39"/>
      <c r="M161" s="40"/>
      <c r="N161" s="41"/>
    </row>
  </sheetData>
  <autoFilter ref="A12:K21">
    <filterColumn colId="2">
      <colorFilter dxfId="0"/>
    </filterColumn>
  </autoFilter>
  <mergeCells count="14">
    <mergeCell ref="A130:I130"/>
    <mergeCell ref="A83:I83"/>
    <mergeCell ref="A144:I144"/>
    <mergeCell ref="B112:I112"/>
    <mergeCell ref="B44:I44"/>
    <mergeCell ref="B71:I71"/>
    <mergeCell ref="B78:I78"/>
    <mergeCell ref="B88:I88"/>
    <mergeCell ref="A136:I136"/>
    <mergeCell ref="H2:K2"/>
    <mergeCell ref="A8:K8"/>
    <mergeCell ref="B24:I24"/>
    <mergeCell ref="B26:I26"/>
    <mergeCell ref="B42:I42"/>
  </mergeCell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2</vt:i4>
      </vt:variant>
    </vt:vector>
  </HeadingPairs>
  <TitlesOfParts>
    <vt:vector size="4" baseType="lpstr">
      <vt:lpstr>ΠΡΟΫΠΟΛΟΓΙΣΜΟΣ</vt:lpstr>
      <vt:lpstr>ΠΡΟΜΕΤΡΗΣΗ </vt:lpstr>
      <vt:lpstr>'ΠΡΟΜΕΤΡΗΣΗ '!Print_Area</vt:lpstr>
      <vt:lpstr>ΠΡΟΫΠΟΛΟΓΙΣΜΟΣ!Print_Area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2021-09-28T07:39:11Z</dcterms:modified>
</cp:coreProperties>
</file>